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FCB77FFD-998B-4113-A964-F47835D68ACF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3" i="1" l="1"/>
  <c r="O43" i="1"/>
  <c r="N43" i="1"/>
  <c r="K43" i="1"/>
  <c r="I43" i="1"/>
  <c r="G43" i="1"/>
  <c r="F43" i="1"/>
  <c r="E43" i="1"/>
  <c r="M42" i="1"/>
  <c r="M43" i="1" s="1"/>
  <c r="K42" i="1"/>
  <c r="J42" i="1"/>
  <c r="J43" i="1" s="1"/>
  <c r="H42" i="1"/>
  <c r="Q41" i="1"/>
  <c r="R41" i="1" s="1"/>
  <c r="Q40" i="1"/>
  <c r="R40" i="1" s="1"/>
  <c r="Q39" i="1"/>
  <c r="R39" i="1" s="1"/>
  <c r="Q38" i="1"/>
  <c r="R38" i="1" s="1"/>
  <c r="Q37" i="1"/>
  <c r="D37" i="1"/>
  <c r="R37" i="1" s="1"/>
  <c r="Q36" i="1"/>
  <c r="D36" i="1"/>
  <c r="Q35" i="1"/>
  <c r="D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D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D20" i="1"/>
  <c r="L19" i="1"/>
  <c r="L43" i="1" s="1"/>
  <c r="D19" i="1"/>
  <c r="Q18" i="1"/>
  <c r="D18" i="1"/>
  <c r="C18" i="1"/>
  <c r="Q17" i="1"/>
  <c r="D17" i="1"/>
  <c r="R17" i="1" s="1"/>
  <c r="C17" i="1"/>
  <c r="Q16" i="1"/>
  <c r="D16" i="1"/>
  <c r="C16" i="1"/>
  <c r="Q15" i="1"/>
  <c r="D15" i="1"/>
  <c r="R15" i="1" s="1"/>
  <c r="C15" i="1"/>
  <c r="R36" i="1" l="1"/>
  <c r="R16" i="1"/>
  <c r="R20" i="1"/>
  <c r="C43" i="1"/>
  <c r="D42" i="1"/>
  <c r="D43" i="1" s="1"/>
  <c r="R18" i="1"/>
  <c r="Q19" i="1"/>
  <c r="R19" i="1" s="1"/>
  <c r="H43" i="1"/>
  <c r="Q42" i="1"/>
  <c r="R42" i="1" s="1"/>
  <c r="R43" i="1" l="1"/>
  <c r="Q43" i="1"/>
</calcChain>
</file>

<file path=xl/sharedStrings.xml><?xml version="1.0" encoding="utf-8"?>
<sst xmlns="http://schemas.openxmlformats.org/spreadsheetml/2006/main" count="78" uniqueCount="62">
  <si>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</si>
  <si>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</si>
  <si>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</si>
  <si>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</si>
  <si>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</si>
  <si>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</si>
  <si>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ZAPALLAR</t>
  </si>
  <si>
    <t>Rut: 69.050.400-6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</si>
  <si>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</si>
  <si>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</si>
  <si>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</si>
  <si>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</si>
  <si>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</si>
  <si>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</si>
  <si>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</si>
  <si>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</si>
  <si>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</si>
  <si>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</si>
  <si>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</si>
  <si>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</si>
  <si>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</si>
  <si>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</si>
  <si>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</si>
  <si>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</si>
  <si>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</si>
  <si>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</si>
  <si>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</si>
  <si>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</si>
  <si>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</si>
  <si>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</si>
  <si>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</si>
  <si>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</si>
  <si>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</si>
  <si>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</si>
  <si>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</si>
  <si>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</si>
  <si>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 xml:space="preserve">Desarrollo Recursos Humanos </t>
  </si>
  <si>
    <t xml:space="preserve">Misiones de Estudios </t>
  </si>
  <si>
    <t xml:space="preserve">Sapu Verano </t>
  </si>
  <si>
    <t>Cirugia Menor</t>
  </si>
  <si>
    <t xml:space="preserve">Resolucion Especialidades </t>
  </si>
  <si>
    <t>Salas Ira Mixtas</t>
  </si>
  <si>
    <t>C I  Refuerzo Influencia Vacunación Valentina</t>
  </si>
  <si>
    <t>Salud Oral 06 Años</t>
  </si>
  <si>
    <t>Odontologico 60 Años ( Adulto)</t>
  </si>
  <si>
    <t>(Nuevo) Niños 4° Medio</t>
  </si>
  <si>
    <t>Odontologia Domiciliaria</t>
  </si>
  <si>
    <t>Mas Sonrisa</t>
  </si>
  <si>
    <t>Sembrando Sonrisas</t>
  </si>
  <si>
    <t>Estimulo CESFAM MAIS</t>
  </si>
  <si>
    <t>Capacitacion Y Formaciòn APS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</si>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</sst>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4"/>
      <name val="Bookman Old Style"/>
      <family val="1"/>
    </font>
    <font>
      <b/>
      <u/>
      <sz val="14"/>
      <name val="Bookman Old Style"/>
      <family val="1"/>
    </font>
    <font>
      <sz val="14"/>
      <color theme="1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3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4" borderId="6" xfId="2" applyFont="1" applyFill="1" applyBorder="1" applyAlignment="1">
      <alignment horizontal="center" vertical="center" wrapText="1"/>
    </xf>
    <xf numFmtId="165" fontId="3" fillId="0" borderId="7" xfId="2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9" xfId="1" applyNumberFormat="1" applyFont="1" applyFill="1" applyBorder="1"/>
    <xf numFmtId="165" fontId="2" fillId="2" borderId="8" xfId="1" applyNumberFormat="1" applyFont="1" applyFill="1" applyBorder="1"/>
    <xf numFmtId="165" fontId="2" fillId="5" borderId="9" xfId="1" applyNumberFormat="1" applyFont="1" applyFill="1" applyBorder="1"/>
    <xf numFmtId="165" fontId="3" fillId="0" borderId="10" xfId="2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right" vertical="center"/>
    </xf>
    <xf numFmtId="165" fontId="2" fillId="0" borderId="12" xfId="1" applyNumberFormat="1" applyFont="1" applyFill="1" applyBorder="1"/>
    <xf numFmtId="165" fontId="2" fillId="2" borderId="11" xfId="1" applyNumberFormat="1" applyFont="1" applyFill="1" applyBorder="1"/>
    <xf numFmtId="165" fontId="2" fillId="5" borderId="12" xfId="1" applyNumberFormat="1" applyFont="1" applyFill="1" applyBorder="1"/>
    <xf numFmtId="165" fontId="3" fillId="0" borderId="10" xfId="2" applyNumberFormat="1" applyFont="1" applyFill="1" applyBorder="1" applyAlignment="1">
      <alignment vertical="center" wrapText="1"/>
    </xf>
    <xf numFmtId="165" fontId="3" fillId="0" borderId="7" xfId="2" applyNumberFormat="1" applyFont="1" applyFill="1" applyBorder="1" applyAlignment="1">
      <alignment vertical="center" wrapText="1"/>
    </xf>
    <xf numFmtId="165" fontId="3" fillId="0" borderId="13" xfId="2" applyNumberFormat="1" applyFont="1" applyFill="1" applyBorder="1" applyAlignment="1">
      <alignment vertical="center" wrapText="1"/>
    </xf>
    <xf numFmtId="3" fontId="9" fillId="3" borderId="3" xfId="2" applyNumberFormat="1" applyFont="1" applyFill="1" applyBorder="1" applyAlignment="1">
      <alignment horizontal="left" vertical="center" wrapText="1"/>
    </xf>
    <xf numFmtId="0" fontId="2" fillId="4" borderId="1" xfId="2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right" vertical="center"/>
    </xf>
    <xf numFmtId="165" fontId="2" fillId="3" borderId="3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3" fillId="2" borderId="0" xfId="0" applyNumberFormat="1" applyFont="1" applyFill="1" applyBorder="1"/>
    <xf numFmtId="166" fontId="3" fillId="2" borderId="0" xfId="1" applyNumberFormat="1" applyFont="1" applyFill="1" applyBorder="1"/>
    <xf numFmtId="166" fontId="3" fillId="2" borderId="0" xfId="0" applyNumberFormat="1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/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/>
    <xf numFmtId="0" fontId="7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zoomScale="80" zoomScaleNormal="80" workbookViewId="0">
      <selection activeCell="A59" sqref="A59"/>
    </sheetView>
  </sheetViews>
  <sheetFormatPr baseColWidth="10" defaultRowHeight="15" x14ac:dyDescent="0.25"/>
  <cols>
    <col min="1" max="1" width="58.85546875" bestFit="1" customWidth="1"/>
    <col min="2" max="2" width="42" bestFit="1" customWidth="1"/>
    <col min="3" max="3" width="27.5703125" bestFit="1" customWidth="1"/>
    <col min="4" max="4" width="41.5703125" bestFit="1" customWidth="1"/>
    <col min="5" max="6" width="23.140625" bestFit="1" customWidth="1"/>
    <col min="7" max="7" width="24.7109375" bestFit="1" customWidth="1"/>
    <col min="8" max="8" width="24.85546875" bestFit="1" customWidth="1"/>
    <col min="9" max="9" width="23.140625" bestFit="1" customWidth="1"/>
    <col min="10" max="10" width="24.85546875" bestFit="1" customWidth="1"/>
    <col min="11" max="11" width="23" bestFit="1" customWidth="1"/>
    <col min="12" max="13" width="23.140625" bestFit="1" customWidth="1"/>
    <col min="14" max="16" width="18.28515625" bestFit="1" customWidth="1"/>
    <col min="17" max="17" width="25" bestFit="1" customWidth="1"/>
    <col min="18" max="18" width="22.85546875" bestFit="1" customWidth="1"/>
  </cols>
  <sheetData>
    <row r="1" spans="1:18" ht="18" x14ac:dyDescent="0.25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" x14ac:dyDescent="0.25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" x14ac:dyDescent="0.25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5">
      <c r="A4" s="4" t="s">
        <v>3</v>
      </c>
      <c r="B4" s="4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3"/>
      <c r="Q4" s="3"/>
      <c r="R4" s="3"/>
    </row>
    <row r="5" spans="1:18" ht="18" x14ac:dyDescent="0.25">
      <c r="A5" s="7" t="s">
        <v>4</v>
      </c>
      <c r="B5" s="7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8" x14ac:dyDescent="0.25">
      <c r="A6" s="7"/>
      <c r="B6" s="7"/>
      <c r="C6" s="55" t="s">
        <v>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ht="18" x14ac:dyDescent="0.25">
      <c r="A7" s="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8" x14ac:dyDescent="0.25">
      <c r="A8" s="10" t="s">
        <v>6</v>
      </c>
      <c r="B8" s="10"/>
      <c r="C8" s="11"/>
      <c r="D8" s="1"/>
      <c r="E8" s="4"/>
      <c r="F8" s="3"/>
      <c r="G8" s="3"/>
      <c r="H8" s="6"/>
      <c r="I8" s="6"/>
      <c r="J8" s="3"/>
      <c r="K8" s="3"/>
      <c r="L8" s="3"/>
      <c r="M8" s="3"/>
      <c r="N8" s="3"/>
      <c r="O8" s="3"/>
      <c r="P8" s="3"/>
      <c r="Q8" s="3"/>
      <c r="R8" s="3"/>
    </row>
    <row r="9" spans="1:18" ht="18" x14ac:dyDescent="0.25">
      <c r="A9" s="10" t="s">
        <v>7</v>
      </c>
      <c r="B9" s="10"/>
      <c r="C9" s="11"/>
      <c r="D9" s="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8" x14ac:dyDescent="0.25">
      <c r="A10" s="10"/>
      <c r="B10" s="10"/>
      <c r="C10" s="11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8" x14ac:dyDescent="0.25">
      <c r="A11" s="12"/>
      <c r="B11" s="12"/>
      <c r="C11" s="3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8.75" thickBot="1" x14ac:dyDescent="0.3">
      <c r="A12" s="3"/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54.75" thickBot="1" x14ac:dyDescent="0.3">
      <c r="A13" s="13"/>
      <c r="B13" s="14" t="s">
        <v>8</v>
      </c>
      <c r="C13" s="15" t="s">
        <v>9</v>
      </c>
      <c r="D13" s="16" t="s">
        <v>10</v>
      </c>
      <c r="E13" s="14" t="s">
        <v>11</v>
      </c>
      <c r="F13" s="14" t="s">
        <v>12</v>
      </c>
      <c r="G13" s="14" t="s">
        <v>13</v>
      </c>
      <c r="H13" s="14" t="s">
        <v>14</v>
      </c>
      <c r="I13" s="14" t="s">
        <v>15</v>
      </c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4" t="s">
        <v>21</v>
      </c>
      <c r="P13" s="14" t="s">
        <v>22</v>
      </c>
      <c r="Q13" s="14" t="s">
        <v>23</v>
      </c>
      <c r="R13" s="14" t="s">
        <v>24</v>
      </c>
    </row>
    <row r="14" spans="1:18" ht="18.75" thickBot="1" x14ac:dyDescent="0.3">
      <c r="A14" s="17" t="s">
        <v>25</v>
      </c>
      <c r="B14" s="18"/>
      <c r="C14" s="19" t="s">
        <v>26</v>
      </c>
      <c r="D14" s="20" t="s">
        <v>26</v>
      </c>
      <c r="E14" s="21" t="s">
        <v>27</v>
      </c>
      <c r="F14" s="21" t="s">
        <v>27</v>
      </c>
      <c r="G14" s="21" t="s">
        <v>27</v>
      </c>
      <c r="H14" s="21" t="s">
        <v>27</v>
      </c>
      <c r="I14" s="21" t="s">
        <v>27</v>
      </c>
      <c r="J14" s="21" t="s">
        <v>27</v>
      </c>
      <c r="K14" s="21" t="s">
        <v>27</v>
      </c>
      <c r="L14" s="21" t="s">
        <v>27</v>
      </c>
      <c r="M14" s="21" t="s">
        <v>27</v>
      </c>
      <c r="N14" s="21" t="s">
        <v>27</v>
      </c>
      <c r="O14" s="21" t="s">
        <v>27</v>
      </c>
      <c r="P14" s="21" t="s">
        <v>27</v>
      </c>
      <c r="Q14" s="22" t="s">
        <v>28</v>
      </c>
      <c r="R14" s="22"/>
    </row>
    <row r="15" spans="1:18" ht="18.75" thickBot="1" x14ac:dyDescent="0.3">
      <c r="A15" s="14" t="s">
        <v>29</v>
      </c>
      <c r="B15" s="23" t="s">
        <v>30</v>
      </c>
      <c r="C15" s="24">
        <f>+E15*12</f>
        <v>709568172</v>
      </c>
      <c r="D15" s="25">
        <f>SUM(E15:M15)</f>
        <v>532176129</v>
      </c>
      <c r="E15" s="26">
        <v>59130681</v>
      </c>
      <c r="F15" s="26">
        <v>59130681</v>
      </c>
      <c r="G15" s="26">
        <v>59130681</v>
      </c>
      <c r="H15" s="27">
        <v>59130681</v>
      </c>
      <c r="I15" s="26">
        <v>59130681</v>
      </c>
      <c r="J15" s="26">
        <v>59130681</v>
      </c>
      <c r="K15" s="26">
        <v>59130681</v>
      </c>
      <c r="L15" s="26">
        <v>59130681</v>
      </c>
      <c r="M15" s="26">
        <v>59130681</v>
      </c>
      <c r="N15" s="26"/>
      <c r="O15" s="26"/>
      <c r="P15" s="26"/>
      <c r="Q15" s="28">
        <f t="shared" ref="Q15:Q35" si="0">SUM(E15:P15)</f>
        <v>532176129</v>
      </c>
      <c r="R15" s="28">
        <f>+D15-Q15</f>
        <v>0</v>
      </c>
    </row>
    <row r="16" spans="1:18" ht="18.75" thickBot="1" x14ac:dyDescent="0.3">
      <c r="A16" s="14" t="s">
        <v>31</v>
      </c>
      <c r="B16" s="23" t="s">
        <v>30</v>
      </c>
      <c r="C16" s="29">
        <f>+E16*12</f>
        <v>71420616</v>
      </c>
      <c r="D16" s="30">
        <f>+E16+F16+G16+H16+I16+J16+K16+L16+M16</f>
        <v>53565462</v>
      </c>
      <c r="E16" s="31">
        <v>5951718</v>
      </c>
      <c r="F16" s="31">
        <v>5951718</v>
      </c>
      <c r="G16" s="31">
        <v>5951718</v>
      </c>
      <c r="H16" s="32">
        <v>5951718</v>
      </c>
      <c r="I16" s="31">
        <v>5951718</v>
      </c>
      <c r="J16" s="31">
        <v>5951718</v>
      </c>
      <c r="K16" s="31">
        <v>5951718</v>
      </c>
      <c r="L16" s="31">
        <v>5951718</v>
      </c>
      <c r="M16" s="31">
        <v>5951718</v>
      </c>
      <c r="N16" s="31"/>
      <c r="O16" s="31"/>
      <c r="P16" s="31"/>
      <c r="Q16" s="33">
        <f t="shared" si="0"/>
        <v>53565462</v>
      </c>
      <c r="R16" s="28">
        <f t="shared" ref="R16:R36" si="1">+D16-Q16</f>
        <v>0</v>
      </c>
    </row>
    <row r="17" spans="1:18" ht="18.75" thickBot="1" x14ac:dyDescent="0.3">
      <c r="A17" s="14" t="s">
        <v>32</v>
      </c>
      <c r="B17" s="23" t="s">
        <v>30</v>
      </c>
      <c r="C17" s="29">
        <f t="shared" ref="C17:C18" si="2">+E17*12</f>
        <v>10930332</v>
      </c>
      <c r="D17" s="30">
        <f>+E17+F17+G17+H17+I17+J17+K17+L17+M17</f>
        <v>8954644</v>
      </c>
      <c r="E17" s="31">
        <v>910861</v>
      </c>
      <c r="F17" s="31">
        <v>910862</v>
      </c>
      <c r="G17" s="31">
        <v>910862</v>
      </c>
      <c r="H17" s="32">
        <v>910862</v>
      </c>
      <c r="I17" s="31">
        <v>910862</v>
      </c>
      <c r="J17" s="31">
        <v>910862</v>
      </c>
      <c r="K17" s="31">
        <v>1642957</v>
      </c>
      <c r="L17" s="31">
        <v>923258</v>
      </c>
      <c r="M17" s="31">
        <v>923258</v>
      </c>
      <c r="N17" s="31"/>
      <c r="O17" s="31"/>
      <c r="P17" s="31"/>
      <c r="Q17" s="33">
        <f t="shared" si="0"/>
        <v>8954644</v>
      </c>
      <c r="R17" s="28">
        <f t="shared" si="1"/>
        <v>0</v>
      </c>
    </row>
    <row r="18" spans="1:18" ht="18.75" thickBot="1" x14ac:dyDescent="0.3">
      <c r="A18" s="14" t="s">
        <v>33</v>
      </c>
      <c r="B18" s="23" t="s">
        <v>30</v>
      </c>
      <c r="C18" s="29">
        <f t="shared" si="2"/>
        <v>6627216</v>
      </c>
      <c r="D18" s="30">
        <f>+E18+F18+G18+H18+I18+J18+K18+L18+M18</f>
        <v>4970412</v>
      </c>
      <c r="E18" s="31">
        <v>552268</v>
      </c>
      <c r="F18" s="31">
        <v>552268</v>
      </c>
      <c r="G18" s="31">
        <v>552268</v>
      </c>
      <c r="H18" s="32">
        <v>552268</v>
      </c>
      <c r="I18" s="31">
        <v>552268</v>
      </c>
      <c r="J18" s="31">
        <v>552268</v>
      </c>
      <c r="K18" s="31">
        <v>552268</v>
      </c>
      <c r="L18" s="31">
        <v>552268</v>
      </c>
      <c r="M18" s="31">
        <v>552268</v>
      </c>
      <c r="N18" s="31"/>
      <c r="O18" s="31"/>
      <c r="P18" s="31"/>
      <c r="Q18" s="33">
        <f t="shared" si="0"/>
        <v>4970412</v>
      </c>
      <c r="R18" s="28">
        <f t="shared" si="1"/>
        <v>0</v>
      </c>
    </row>
    <row r="19" spans="1:18" ht="18.75" thickBot="1" x14ac:dyDescent="0.3">
      <c r="A19" s="14" t="s">
        <v>34</v>
      </c>
      <c r="B19" s="23">
        <v>1307</v>
      </c>
      <c r="C19" s="29">
        <v>26099177</v>
      </c>
      <c r="D19" s="30">
        <f>6524794+2174932+2174931+2174932+2174931+2174931+2174931</f>
        <v>19574382</v>
      </c>
      <c r="E19" s="31"/>
      <c r="F19" s="31"/>
      <c r="G19" s="31">
        <v>6524794</v>
      </c>
      <c r="H19" s="32">
        <v>2174932</v>
      </c>
      <c r="I19" s="31"/>
      <c r="J19" s="31"/>
      <c r="K19" s="31">
        <v>2174931</v>
      </c>
      <c r="L19" s="31">
        <f>6524794-2174931</f>
        <v>4349863</v>
      </c>
      <c r="M19" s="31">
        <v>2174931</v>
      </c>
      <c r="N19" s="31"/>
      <c r="O19" s="31"/>
      <c r="P19" s="31"/>
      <c r="Q19" s="33">
        <f t="shared" si="0"/>
        <v>17399451</v>
      </c>
      <c r="R19" s="28">
        <f t="shared" si="1"/>
        <v>2174931</v>
      </c>
    </row>
    <row r="20" spans="1:18" ht="18.75" thickBot="1" x14ac:dyDescent="0.3">
      <c r="A20" s="14" t="s">
        <v>35</v>
      </c>
      <c r="B20" s="23">
        <v>1297</v>
      </c>
      <c r="C20" s="29">
        <v>17316684</v>
      </c>
      <c r="D20" s="30">
        <f>+H20+4329171</f>
        <v>12987513</v>
      </c>
      <c r="E20" s="31"/>
      <c r="F20" s="31"/>
      <c r="G20" s="31"/>
      <c r="H20" s="32">
        <v>8658342</v>
      </c>
      <c r="I20" s="31"/>
      <c r="J20" s="31"/>
      <c r="K20" s="31"/>
      <c r="L20" s="31"/>
      <c r="M20" s="31"/>
      <c r="N20" s="31"/>
      <c r="O20" s="31"/>
      <c r="P20" s="31"/>
      <c r="Q20" s="33">
        <f t="shared" si="0"/>
        <v>8658342</v>
      </c>
      <c r="R20" s="28">
        <f t="shared" si="1"/>
        <v>4329171</v>
      </c>
    </row>
    <row r="21" spans="1:18" ht="18.75" thickBot="1" x14ac:dyDescent="0.3">
      <c r="A21" s="14" t="s">
        <v>36</v>
      </c>
      <c r="B21" s="23">
        <v>3664</v>
      </c>
      <c r="C21" s="29">
        <v>7332635</v>
      </c>
      <c r="D21" s="30">
        <v>5132845</v>
      </c>
      <c r="E21" s="31"/>
      <c r="F21" s="31"/>
      <c r="G21" s="31"/>
      <c r="H21" s="32"/>
      <c r="I21" s="31"/>
      <c r="J21" s="31"/>
      <c r="K21" s="31"/>
      <c r="L21" s="31"/>
      <c r="M21" s="31"/>
      <c r="N21" s="31"/>
      <c r="O21" s="31"/>
      <c r="P21" s="31"/>
      <c r="Q21" s="33">
        <f t="shared" si="0"/>
        <v>0</v>
      </c>
      <c r="R21" s="28">
        <f t="shared" si="1"/>
        <v>5132845</v>
      </c>
    </row>
    <row r="22" spans="1:18" ht="18.75" thickBot="1" x14ac:dyDescent="0.3">
      <c r="A22" s="14" t="s">
        <v>37</v>
      </c>
      <c r="B22" s="23">
        <v>5131</v>
      </c>
      <c r="C22" s="29">
        <v>23638028</v>
      </c>
      <c r="D22" s="30"/>
      <c r="E22" s="31"/>
      <c r="F22" s="31"/>
      <c r="G22" s="31"/>
      <c r="H22" s="32"/>
      <c r="I22" s="31"/>
      <c r="J22" s="31"/>
      <c r="K22" s="31"/>
      <c r="L22" s="31"/>
      <c r="M22" s="31"/>
      <c r="N22" s="31"/>
      <c r="O22" s="31"/>
      <c r="P22" s="31"/>
      <c r="Q22" s="33">
        <f t="shared" si="0"/>
        <v>0</v>
      </c>
      <c r="R22" s="28">
        <f t="shared" si="1"/>
        <v>0</v>
      </c>
    </row>
    <row r="23" spans="1:18" ht="18.75" thickBot="1" x14ac:dyDescent="0.3">
      <c r="A23" s="14" t="s">
        <v>38</v>
      </c>
      <c r="B23" s="23">
        <v>896</v>
      </c>
      <c r="C23" s="29">
        <v>44377866</v>
      </c>
      <c r="D23" s="30">
        <v>44377866</v>
      </c>
      <c r="E23" s="31"/>
      <c r="F23" s="31"/>
      <c r="G23" s="31">
        <v>14792622</v>
      </c>
      <c r="H23" s="32">
        <v>29585244</v>
      </c>
      <c r="I23" s="31"/>
      <c r="J23" s="31"/>
      <c r="K23" s="31"/>
      <c r="L23" s="31"/>
      <c r="M23" s="31"/>
      <c r="N23" s="31"/>
      <c r="O23" s="31"/>
      <c r="P23" s="31"/>
      <c r="Q23" s="33">
        <f t="shared" si="0"/>
        <v>44377866</v>
      </c>
      <c r="R23" s="28">
        <f t="shared" si="1"/>
        <v>0</v>
      </c>
    </row>
    <row r="24" spans="1:18" ht="18.75" thickBot="1" x14ac:dyDescent="0.3">
      <c r="A24" s="14" t="s">
        <v>39</v>
      </c>
      <c r="B24" s="23">
        <v>1302</v>
      </c>
      <c r="C24" s="34">
        <v>2107392</v>
      </c>
      <c r="D24" s="30">
        <v>1475174.3999999999</v>
      </c>
      <c r="E24" s="31"/>
      <c r="F24" s="31"/>
      <c r="G24" s="31">
        <v>1475174.3999999999</v>
      </c>
      <c r="H24" s="32"/>
      <c r="I24" s="31"/>
      <c r="J24" s="31"/>
      <c r="K24" s="31"/>
      <c r="L24" s="31"/>
      <c r="M24" s="31"/>
      <c r="N24" s="31"/>
      <c r="O24" s="31"/>
      <c r="P24" s="31"/>
      <c r="Q24" s="33">
        <f t="shared" si="0"/>
        <v>1475174.3999999999</v>
      </c>
      <c r="R24" s="28">
        <f t="shared" si="1"/>
        <v>0</v>
      </c>
    </row>
    <row r="25" spans="1:18" ht="18.75" thickBot="1" x14ac:dyDescent="0.3">
      <c r="A25" s="14" t="s">
        <v>40</v>
      </c>
      <c r="B25" s="23">
        <v>1302</v>
      </c>
      <c r="C25" s="34">
        <v>7966742</v>
      </c>
      <c r="D25" s="30">
        <v>5576719.3999999994</v>
      </c>
      <c r="E25" s="31"/>
      <c r="F25" s="31"/>
      <c r="G25" s="31">
        <v>5576719.3999999994</v>
      </c>
      <c r="H25" s="32"/>
      <c r="I25" s="31"/>
      <c r="J25" s="31"/>
      <c r="K25" s="31"/>
      <c r="L25" s="31"/>
      <c r="M25" s="31"/>
      <c r="N25" s="31"/>
      <c r="O25" s="31"/>
      <c r="P25" s="31"/>
      <c r="Q25" s="33">
        <f t="shared" si="0"/>
        <v>5576719.3999999994</v>
      </c>
      <c r="R25" s="28">
        <f t="shared" si="1"/>
        <v>0</v>
      </c>
    </row>
    <row r="26" spans="1:18" ht="18.75" thickBot="1" x14ac:dyDescent="0.3">
      <c r="A26" s="14" t="s">
        <v>41</v>
      </c>
      <c r="B26" s="23">
        <v>2230</v>
      </c>
      <c r="C26" s="29">
        <v>13798889</v>
      </c>
      <c r="D26" s="30">
        <f>+J26+1230990</f>
        <v>7643938</v>
      </c>
      <c r="E26" s="31"/>
      <c r="F26" s="31"/>
      <c r="G26" s="31"/>
      <c r="H26" s="32"/>
      <c r="I26" s="31"/>
      <c r="J26" s="31">
        <v>6412948</v>
      </c>
      <c r="K26" s="31"/>
      <c r="L26" s="31">
        <v>1230990</v>
      </c>
      <c r="M26" s="31"/>
      <c r="N26" s="31"/>
      <c r="O26" s="31"/>
      <c r="P26" s="31"/>
      <c r="Q26" s="33">
        <f t="shared" si="0"/>
        <v>7643938</v>
      </c>
      <c r="R26" s="28">
        <f t="shared" si="1"/>
        <v>0</v>
      </c>
    </row>
    <row r="27" spans="1:18" ht="36.75" thickBot="1" x14ac:dyDescent="0.3">
      <c r="A27" s="14" t="s">
        <v>42</v>
      </c>
      <c r="B27" s="23">
        <v>4151</v>
      </c>
      <c r="C27" s="29">
        <v>1162045</v>
      </c>
      <c r="D27" s="30"/>
      <c r="E27" s="31"/>
      <c r="F27" s="31"/>
      <c r="G27" s="31"/>
      <c r="H27" s="32"/>
      <c r="I27" s="31"/>
      <c r="J27" s="31"/>
      <c r="K27" s="31"/>
      <c r="L27" s="31"/>
      <c r="M27" s="31"/>
      <c r="N27" s="31"/>
      <c r="O27" s="31"/>
      <c r="P27" s="31"/>
      <c r="Q27" s="33">
        <f t="shared" si="0"/>
        <v>0</v>
      </c>
      <c r="R27" s="28">
        <f t="shared" si="1"/>
        <v>0</v>
      </c>
    </row>
    <row r="28" spans="1:18" ht="18.75" thickBot="1" x14ac:dyDescent="0.3">
      <c r="A28" s="14" t="s">
        <v>43</v>
      </c>
      <c r="B28" s="23">
        <v>1304</v>
      </c>
      <c r="C28" s="35">
        <v>122290</v>
      </c>
      <c r="D28" s="30">
        <v>85603</v>
      </c>
      <c r="E28" s="31"/>
      <c r="F28" s="31"/>
      <c r="G28" s="31">
        <v>85603</v>
      </c>
      <c r="H28" s="32"/>
      <c r="I28" s="31"/>
      <c r="J28" s="31"/>
      <c r="K28" s="31"/>
      <c r="L28" s="31"/>
      <c r="M28" s="31"/>
      <c r="N28" s="31"/>
      <c r="O28" s="31"/>
      <c r="P28" s="31"/>
      <c r="Q28" s="33">
        <f t="shared" si="0"/>
        <v>85603</v>
      </c>
      <c r="R28" s="28">
        <f t="shared" si="1"/>
        <v>0</v>
      </c>
    </row>
    <row r="29" spans="1:18" ht="18.75" thickBot="1" x14ac:dyDescent="0.3">
      <c r="A29" s="14" t="s">
        <v>44</v>
      </c>
      <c r="B29" s="23">
        <v>1304</v>
      </c>
      <c r="C29" s="29">
        <v>6667920</v>
      </c>
      <c r="D29" s="30">
        <v>4667544</v>
      </c>
      <c r="E29" s="31"/>
      <c r="F29" s="31"/>
      <c r="G29" s="31">
        <v>4667544</v>
      </c>
      <c r="H29" s="32"/>
      <c r="I29" s="31"/>
      <c r="J29" s="31"/>
      <c r="K29" s="31"/>
      <c r="L29" s="31"/>
      <c r="M29" s="31"/>
      <c r="N29" s="31"/>
      <c r="O29" s="31"/>
      <c r="P29" s="31"/>
      <c r="Q29" s="33">
        <f t="shared" si="0"/>
        <v>4667544</v>
      </c>
      <c r="R29" s="28">
        <f t="shared" si="1"/>
        <v>0</v>
      </c>
    </row>
    <row r="30" spans="1:18" ht="18.75" thickBot="1" x14ac:dyDescent="0.3">
      <c r="A30" s="14" t="s">
        <v>45</v>
      </c>
      <c r="B30" s="23">
        <v>1305</v>
      </c>
      <c r="C30" s="36">
        <v>3501099</v>
      </c>
      <c r="D30" s="30">
        <v>2450769.2999999998</v>
      </c>
      <c r="E30" s="31"/>
      <c r="F30" s="31"/>
      <c r="G30" s="31">
        <v>2450769.2999999998</v>
      </c>
      <c r="H30" s="32"/>
      <c r="I30" s="31"/>
      <c r="J30" s="31"/>
      <c r="K30" s="31"/>
      <c r="L30" s="31"/>
      <c r="M30" s="31"/>
      <c r="N30" s="31"/>
      <c r="O30" s="31"/>
      <c r="P30" s="31"/>
      <c r="Q30" s="33">
        <f t="shared" si="0"/>
        <v>2450769.2999999998</v>
      </c>
      <c r="R30" s="28">
        <f t="shared" si="1"/>
        <v>0</v>
      </c>
    </row>
    <row r="31" spans="1:18" ht="18.75" thickBot="1" x14ac:dyDescent="0.3">
      <c r="A31" s="14" t="s">
        <v>46</v>
      </c>
      <c r="B31" s="23">
        <v>1305</v>
      </c>
      <c r="C31" s="35">
        <v>4594142</v>
      </c>
      <c r="D31" s="30">
        <v>3215899.4</v>
      </c>
      <c r="E31" s="31"/>
      <c r="F31" s="31"/>
      <c r="G31" s="31">
        <v>3215899.4</v>
      </c>
      <c r="H31" s="32"/>
      <c r="I31" s="31"/>
      <c r="J31" s="31"/>
      <c r="K31" s="31"/>
      <c r="L31" s="31"/>
      <c r="M31" s="31"/>
      <c r="N31" s="31"/>
      <c r="O31" s="31"/>
      <c r="P31" s="31"/>
      <c r="Q31" s="33">
        <f>SUM(E31:I31)</f>
        <v>3215899.4</v>
      </c>
      <c r="R31" s="28">
        <f>+D31-Q31</f>
        <v>0</v>
      </c>
    </row>
    <row r="32" spans="1:18" ht="18.75" thickBot="1" x14ac:dyDescent="0.3">
      <c r="A32" s="14" t="s">
        <v>47</v>
      </c>
      <c r="B32" s="23">
        <v>1305</v>
      </c>
      <c r="C32" s="36">
        <v>21969891</v>
      </c>
      <c r="D32" s="30">
        <v>15378923.699999999</v>
      </c>
      <c r="E32" s="31"/>
      <c r="F32" s="31"/>
      <c r="G32" s="31">
        <v>15378923.699999999</v>
      </c>
      <c r="H32" s="32"/>
      <c r="I32" s="31"/>
      <c r="J32" s="31"/>
      <c r="K32" s="31"/>
      <c r="L32" s="31"/>
      <c r="M32" s="31"/>
      <c r="N32" s="31"/>
      <c r="O32" s="31"/>
      <c r="P32" s="31"/>
      <c r="Q32" s="33">
        <f t="shared" si="0"/>
        <v>15378923.699999999</v>
      </c>
      <c r="R32" s="28">
        <f t="shared" si="1"/>
        <v>0</v>
      </c>
    </row>
    <row r="33" spans="1:18" ht="18.75" thickBot="1" x14ac:dyDescent="0.3">
      <c r="A33" s="14" t="s">
        <v>48</v>
      </c>
      <c r="B33" s="23">
        <v>1303</v>
      </c>
      <c r="C33" s="34">
        <v>2027420</v>
      </c>
      <c r="D33" s="30">
        <v>1419194</v>
      </c>
      <c r="E33" s="31"/>
      <c r="F33" s="31"/>
      <c r="G33" s="31">
        <v>1419194</v>
      </c>
      <c r="H33" s="32"/>
      <c r="I33" s="31"/>
      <c r="J33" s="31"/>
      <c r="K33" s="31"/>
      <c r="L33" s="31"/>
      <c r="M33" s="31"/>
      <c r="N33" s="31"/>
      <c r="O33" s="31"/>
      <c r="P33" s="31"/>
      <c r="Q33" s="33">
        <f t="shared" si="0"/>
        <v>1419194</v>
      </c>
      <c r="R33" s="28">
        <f t="shared" si="1"/>
        <v>0</v>
      </c>
    </row>
    <row r="34" spans="1:18" ht="18.75" thickBot="1" x14ac:dyDescent="0.3">
      <c r="A34" s="14" t="s">
        <v>49</v>
      </c>
      <c r="B34" s="23">
        <v>2231</v>
      </c>
      <c r="C34" s="29">
        <v>1701725</v>
      </c>
      <c r="D34" s="30">
        <v>1191207</v>
      </c>
      <c r="E34" s="31"/>
      <c r="F34" s="31"/>
      <c r="G34" s="31"/>
      <c r="H34" s="32"/>
      <c r="I34" s="31"/>
      <c r="J34" s="31"/>
      <c r="K34" s="31"/>
      <c r="L34" s="31">
        <v>1191207</v>
      </c>
      <c r="M34" s="31"/>
      <c r="N34" s="31"/>
      <c r="O34" s="31"/>
      <c r="P34" s="31"/>
      <c r="Q34" s="33">
        <f t="shared" si="0"/>
        <v>1191207</v>
      </c>
      <c r="R34" s="28">
        <f t="shared" si="1"/>
        <v>0</v>
      </c>
    </row>
    <row r="35" spans="1:18" ht="18.75" thickBot="1" x14ac:dyDescent="0.3">
      <c r="A35" s="14" t="s">
        <v>50</v>
      </c>
      <c r="B35" s="23">
        <v>3684</v>
      </c>
      <c r="C35" s="29">
        <v>2100303</v>
      </c>
      <c r="D35" s="30">
        <f>+J35</f>
        <v>1470212</v>
      </c>
      <c r="E35" s="31"/>
      <c r="F35" s="31"/>
      <c r="G35" s="31"/>
      <c r="H35" s="32"/>
      <c r="I35" s="31"/>
      <c r="J35" s="31">
        <v>1470212</v>
      </c>
      <c r="K35" s="31"/>
      <c r="L35" s="31"/>
      <c r="M35" s="31"/>
      <c r="N35" s="31"/>
      <c r="O35" s="31"/>
      <c r="P35" s="31"/>
      <c r="Q35" s="33">
        <f t="shared" si="0"/>
        <v>1470212</v>
      </c>
      <c r="R35" s="28">
        <f t="shared" si="1"/>
        <v>0</v>
      </c>
    </row>
    <row r="36" spans="1:18" ht="18.75" thickBot="1" x14ac:dyDescent="0.3">
      <c r="A36" s="14" t="s">
        <v>51</v>
      </c>
      <c r="B36" s="23">
        <v>1599</v>
      </c>
      <c r="C36" s="29">
        <v>11146089</v>
      </c>
      <c r="D36" s="30">
        <f>+H36</f>
        <v>7802262</v>
      </c>
      <c r="E36" s="31"/>
      <c r="F36" s="31"/>
      <c r="G36" s="31"/>
      <c r="H36" s="32">
        <v>7802262</v>
      </c>
      <c r="I36" s="31"/>
      <c r="J36" s="31"/>
      <c r="K36" s="31"/>
      <c r="L36" s="31"/>
      <c r="M36" s="31"/>
      <c r="N36" s="31"/>
      <c r="O36" s="31"/>
      <c r="P36" s="31"/>
      <c r="Q36" s="33">
        <f t="shared" ref="Q36:Q42" si="3">SUM(E36:P36)</f>
        <v>7802262</v>
      </c>
      <c r="R36" s="28">
        <f t="shared" si="1"/>
        <v>0</v>
      </c>
    </row>
    <row r="37" spans="1:18" ht="36.75" thickBot="1" x14ac:dyDescent="0.3">
      <c r="A37" s="14" t="s">
        <v>52</v>
      </c>
      <c r="B37" s="23">
        <v>1596</v>
      </c>
      <c r="C37" s="29">
        <v>159036</v>
      </c>
      <c r="D37" s="30">
        <f>+H37</f>
        <v>159036</v>
      </c>
      <c r="E37" s="31"/>
      <c r="F37" s="31"/>
      <c r="G37" s="31"/>
      <c r="H37" s="32">
        <v>159036</v>
      </c>
      <c r="I37" s="31"/>
      <c r="J37" s="31"/>
      <c r="K37" s="31"/>
      <c r="L37" s="31"/>
      <c r="M37" s="31"/>
      <c r="N37" s="31"/>
      <c r="O37" s="31"/>
      <c r="P37" s="31"/>
      <c r="Q37" s="33">
        <f t="shared" si="3"/>
        <v>159036</v>
      </c>
      <c r="R37" s="28">
        <f t="shared" ref="R37:R42" si="4">+D37-Q37</f>
        <v>0</v>
      </c>
    </row>
    <row r="38" spans="1:18" ht="18.75" thickBot="1" x14ac:dyDescent="0.3">
      <c r="A38" s="14" t="s">
        <v>53</v>
      </c>
      <c r="B38" s="23">
        <v>1309</v>
      </c>
      <c r="C38" s="29">
        <v>16375412</v>
      </c>
      <c r="D38" s="30">
        <v>11462788</v>
      </c>
      <c r="E38" s="31"/>
      <c r="F38" s="31"/>
      <c r="G38" s="31">
        <v>11462788</v>
      </c>
      <c r="H38" s="32"/>
      <c r="I38" s="31"/>
      <c r="J38" s="31"/>
      <c r="K38" s="31"/>
      <c r="L38" s="31"/>
      <c r="M38" s="31"/>
      <c r="N38" s="31"/>
      <c r="O38" s="31"/>
      <c r="P38" s="31"/>
      <c r="Q38" s="33">
        <f t="shared" si="3"/>
        <v>11462788</v>
      </c>
      <c r="R38" s="28">
        <f t="shared" si="4"/>
        <v>0</v>
      </c>
    </row>
    <row r="39" spans="1:18" ht="18.75" thickBot="1" x14ac:dyDescent="0.3">
      <c r="A39" s="14" t="s">
        <v>54</v>
      </c>
      <c r="B39" s="23">
        <v>2939</v>
      </c>
      <c r="C39" s="29">
        <v>4244455</v>
      </c>
      <c r="D39" s="30"/>
      <c r="E39" s="31"/>
      <c r="F39" s="31"/>
      <c r="G39" s="31"/>
      <c r="H39" s="32"/>
      <c r="I39" s="31"/>
      <c r="J39" s="31"/>
      <c r="K39" s="31"/>
      <c r="L39" s="31"/>
      <c r="M39" s="31"/>
      <c r="N39" s="31"/>
      <c r="O39" s="31"/>
      <c r="P39" s="31"/>
      <c r="Q39" s="33">
        <f t="shared" si="3"/>
        <v>0</v>
      </c>
      <c r="R39" s="28">
        <f t="shared" si="4"/>
        <v>0</v>
      </c>
    </row>
    <row r="40" spans="1:18" ht="18.75" thickBot="1" x14ac:dyDescent="0.3">
      <c r="A40" s="14" t="s">
        <v>55</v>
      </c>
      <c r="B40" s="23">
        <v>1298</v>
      </c>
      <c r="C40" s="29">
        <v>18113408</v>
      </c>
      <c r="D40" s="30">
        <v>12679386</v>
      </c>
      <c r="E40" s="31"/>
      <c r="F40" s="31"/>
      <c r="G40" s="31">
        <v>12679386</v>
      </c>
      <c r="H40" s="32"/>
      <c r="I40" s="31"/>
      <c r="J40" s="31"/>
      <c r="K40" s="31"/>
      <c r="L40" s="31"/>
      <c r="M40" s="31"/>
      <c r="N40" s="31"/>
      <c r="O40" s="31"/>
      <c r="P40" s="31"/>
      <c r="Q40" s="33">
        <f t="shared" si="3"/>
        <v>12679386</v>
      </c>
      <c r="R40" s="28">
        <f t="shared" si="4"/>
        <v>0</v>
      </c>
    </row>
    <row r="41" spans="1:18" ht="36.75" thickBot="1" x14ac:dyDescent="0.3">
      <c r="A41" s="14" t="s">
        <v>56</v>
      </c>
      <c r="B41" s="23">
        <v>1300</v>
      </c>
      <c r="C41" s="29">
        <v>27346871</v>
      </c>
      <c r="D41" s="30">
        <v>19142810</v>
      </c>
      <c r="E41" s="31"/>
      <c r="F41" s="31"/>
      <c r="G41" s="31">
        <v>19142810</v>
      </c>
      <c r="H41" s="32"/>
      <c r="I41" s="31"/>
      <c r="J41" s="31"/>
      <c r="K41" s="31"/>
      <c r="L41" s="31"/>
      <c r="M41" s="31"/>
      <c r="N41" s="31"/>
      <c r="O41" s="31"/>
      <c r="P41" s="31"/>
      <c r="Q41" s="33">
        <f t="shared" si="3"/>
        <v>19142810</v>
      </c>
      <c r="R41" s="28">
        <f t="shared" si="4"/>
        <v>0</v>
      </c>
    </row>
    <row r="42" spans="1:18" ht="18.75" thickBot="1" x14ac:dyDescent="0.3">
      <c r="A42" s="14" t="s">
        <v>57</v>
      </c>
      <c r="B42" s="23" t="s">
        <v>30</v>
      </c>
      <c r="C42" s="29"/>
      <c r="D42" s="30">
        <f>+H42+J42+K42+M42</f>
        <v>92570321</v>
      </c>
      <c r="E42" s="31"/>
      <c r="F42" s="31"/>
      <c r="G42" s="31"/>
      <c r="H42" s="32">
        <f>14297161+16518082</f>
        <v>30815243</v>
      </c>
      <c r="I42" s="31"/>
      <c r="J42" s="31">
        <f>14213421+16421334</f>
        <v>30634755</v>
      </c>
      <c r="K42" s="31">
        <f>225286+260282</f>
        <v>485568</v>
      </c>
      <c r="L42" s="31"/>
      <c r="M42" s="31">
        <f>14213421+16421334</f>
        <v>30634755</v>
      </c>
      <c r="N42" s="31"/>
      <c r="O42" s="31"/>
      <c r="P42" s="31"/>
      <c r="Q42" s="33">
        <f t="shared" si="3"/>
        <v>92570321</v>
      </c>
      <c r="R42" s="28">
        <f t="shared" si="4"/>
        <v>0</v>
      </c>
    </row>
    <row r="43" spans="1:18" ht="18.75" thickBot="1" x14ac:dyDescent="0.3">
      <c r="A43" s="37" t="s">
        <v>58</v>
      </c>
      <c r="B43" s="38"/>
      <c r="C43" s="39">
        <f t="shared" ref="C43:R43" si="5">SUM(C15:C42)</f>
        <v>1062415855</v>
      </c>
      <c r="D43" s="40">
        <f t="shared" si="5"/>
        <v>870131040.19999993</v>
      </c>
      <c r="E43" s="41">
        <f t="shared" si="5"/>
        <v>66545528</v>
      </c>
      <c r="F43" s="41">
        <f t="shared" si="5"/>
        <v>66545529</v>
      </c>
      <c r="G43" s="41">
        <f t="shared" si="5"/>
        <v>165417756.20000002</v>
      </c>
      <c r="H43" s="41">
        <f t="shared" si="5"/>
        <v>145740588</v>
      </c>
      <c r="I43" s="41">
        <f t="shared" si="5"/>
        <v>66545529</v>
      </c>
      <c r="J43" s="41">
        <f t="shared" si="5"/>
        <v>105063444</v>
      </c>
      <c r="K43" s="41">
        <f t="shared" si="5"/>
        <v>69938123</v>
      </c>
      <c r="L43" s="41">
        <f t="shared" si="5"/>
        <v>73329985</v>
      </c>
      <c r="M43" s="41">
        <f t="shared" si="5"/>
        <v>99367611</v>
      </c>
      <c r="N43" s="41">
        <f t="shared" si="5"/>
        <v>0</v>
      </c>
      <c r="O43" s="41">
        <f t="shared" si="5"/>
        <v>0</v>
      </c>
      <c r="P43" s="41">
        <f t="shared" si="5"/>
        <v>0</v>
      </c>
      <c r="Q43" s="41">
        <f t="shared" si="5"/>
        <v>858494093.19999993</v>
      </c>
      <c r="R43" s="41">
        <f t="shared" si="5"/>
        <v>11636947</v>
      </c>
    </row>
    <row r="44" spans="1:18" ht="18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</row>
    <row r="45" spans="1:18" ht="18" x14ac:dyDescent="0.25">
      <c r="A45" s="42"/>
      <c r="B45" s="42"/>
      <c r="C45" s="42"/>
      <c r="D45" s="44"/>
      <c r="E45" s="44"/>
      <c r="F45" s="44"/>
      <c r="G45" s="44"/>
      <c r="H45" s="42"/>
      <c r="I45" s="42"/>
      <c r="J45" s="42"/>
      <c r="K45" s="45"/>
      <c r="L45" s="46"/>
      <c r="M45" s="42"/>
      <c r="N45" s="42"/>
      <c r="O45" s="42"/>
      <c r="P45" s="42"/>
      <c r="Q45" s="43"/>
      <c r="R45" s="43"/>
    </row>
    <row r="46" spans="1:18" ht="18.75" thickBo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</row>
    <row r="47" spans="1:18" ht="18" x14ac:dyDescent="0.25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9"/>
      <c r="R47" s="50"/>
    </row>
    <row r="48" spans="1:18" ht="18" x14ac:dyDescent="0.25">
      <c r="A48" s="56" t="s">
        <v>59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8"/>
    </row>
    <row r="49" spans="1:18" ht="18" x14ac:dyDescent="0.25">
      <c r="A49" s="56" t="s">
        <v>60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8"/>
    </row>
    <row r="50" spans="1:18" ht="18" x14ac:dyDescent="0.25">
      <c r="A50" s="56" t="s">
        <v>61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</row>
    <row r="51" spans="1:18" ht="18.75" thickBot="1" x14ac:dyDescent="0.3">
      <c r="A51" s="51"/>
      <c r="B51" s="52"/>
      <c r="C51" s="53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4"/>
    </row>
  </sheetData>
  <mergeCells count="4">
    <mergeCell ref="C6:R6"/>
    <mergeCell ref="A48:R48"/>
    <mergeCell ref="A49:R49"/>
    <mergeCell ref="A50:R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2019-10-01T16:15:58Z</dcterms:created>
  <dcterms:modified xsi:type="dcterms:W3CDTF">2019-10-03T11:51:03Z</dcterms:modified>
</cp:coreProperties>
</file>