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DB215124-344F-4109-A4C6-324C368B4ED7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2" i="1" l="1"/>
  <c r="O32" i="1"/>
  <c r="N32" i="1"/>
  <c r="L32" i="1"/>
  <c r="K32" i="1"/>
  <c r="I32" i="1"/>
  <c r="G32" i="1"/>
  <c r="F32" i="1"/>
  <c r="M31" i="1"/>
  <c r="M32" i="1" s="1"/>
  <c r="J31" i="1"/>
  <c r="J32" i="1" s="1"/>
  <c r="H31" i="1"/>
  <c r="H32" i="1" s="1"/>
  <c r="Q30" i="1"/>
  <c r="R30" i="1" s="1"/>
  <c r="Q29" i="1"/>
  <c r="D29" i="1"/>
  <c r="E28" i="1"/>
  <c r="Q28" i="1" s="1"/>
  <c r="D28" i="1"/>
  <c r="Q27" i="1"/>
  <c r="D27" i="1"/>
  <c r="Q26" i="1"/>
  <c r="R26" i="1" s="1"/>
  <c r="Q9" i="1"/>
  <c r="R9" i="1"/>
  <c r="Q25" i="1"/>
  <c r="R25" i="1" s="1"/>
  <c r="Q24" i="1"/>
  <c r="D24" i="1"/>
  <c r="C24" i="1"/>
  <c r="Q23" i="1"/>
  <c r="R23" i="1" s="1"/>
  <c r="Q22" i="1"/>
  <c r="R22" i="1" s="1"/>
  <c r="Q21" i="1"/>
  <c r="Q20" i="1"/>
  <c r="R20" i="1" s="1"/>
  <c r="Q19" i="1"/>
  <c r="D19" i="1"/>
  <c r="C19" i="1"/>
  <c r="Q18" i="1"/>
  <c r="D18" i="1"/>
  <c r="R18" i="1" s="1"/>
  <c r="C18" i="1"/>
  <c r="Q17" i="1"/>
  <c r="D17" i="1"/>
  <c r="C17" i="1"/>
  <c r="Q16" i="1"/>
  <c r="D16" i="1"/>
  <c r="Q15" i="1"/>
  <c r="C15" i="1"/>
  <c r="R29" i="1" l="1"/>
  <c r="E32" i="1"/>
  <c r="R24" i="1"/>
  <c r="C28" i="1"/>
  <c r="C32" i="1" s="1"/>
  <c r="D31" i="1"/>
  <c r="Q31" i="1"/>
  <c r="R27" i="1"/>
  <c r="R16" i="1"/>
  <c r="R17" i="1"/>
  <c r="R19" i="1"/>
  <c r="R28" i="1"/>
  <c r="D15" i="1"/>
  <c r="R31" i="1" l="1"/>
  <c r="R15" i="1"/>
  <c r="R32" i="1" s="1"/>
  <c r="D32" i="1"/>
  <c r="Q32" i="1"/>
</calcChain>
</file>

<file path=xl/sharedStrings.xml><?xml version="1.0" encoding="utf-8"?>
<sst xmlns="http://schemas.openxmlformats.org/spreadsheetml/2006/main" count="71" uniqueCount="52">
  <si>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</si>
  <si>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</si>
  <si>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</si>
  <si>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</si>
  <si>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</si>
  <si>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</si>
  <si>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PETORCA</t>
  </si>
  <si>
    <t>Rut: 69.050.500-2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</si>
  <si>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</si>
  <si>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</si>
  <si>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</si>
  <si>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</si>
  <si>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</si>
  <si>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</si>
  <si>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</si>
  <si>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</si>
  <si>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</si>
  <si>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</si>
  <si>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</si>
  <si>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</si>
  <si>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</si>
  <si>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</si>
  <si>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</si>
  <si>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</si>
  <si>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</si>
  <si>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</si>
  <si>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</si>
  <si>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</si>
  <si>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</si>
  <si>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</si>
  <si>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Tans a Caregoria C 2018</t>
  </si>
  <si>
    <t>Conductores</t>
  </si>
  <si>
    <t>Integr. Diferen. Ley 19,813</t>
  </si>
  <si>
    <t>Descuento Retiro Voluntario Ley 20,919</t>
  </si>
  <si>
    <t>Cirugia Menor</t>
  </si>
  <si>
    <t>Odontológia Domiciliaria</t>
  </si>
  <si>
    <t>Adolescentes</t>
  </si>
  <si>
    <t>Rehabilitacion Integral</t>
  </si>
  <si>
    <t xml:space="preserve">Vacunacion Antiinfluenza AGLReferente Valentina </t>
  </si>
  <si>
    <t>1513-4059</t>
  </si>
  <si>
    <t>Vida Sana</t>
  </si>
  <si>
    <t>Programa DIR  ( EX-Intervenciones Breves en Alcohol)</t>
  </si>
  <si>
    <t>Apoyo Gestion Buenas Practicas</t>
  </si>
  <si>
    <t xml:space="preserve">Fortalecimiento Medicina Familiar </t>
  </si>
  <si>
    <t>LEY</t>
  </si>
  <si>
    <t>Fortalecimiento Medicina Familiar 2018</t>
  </si>
  <si>
    <t xml:space="preserve">Fondo Farmacia Enfermedades Cronicas 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</si>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</sst>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4" fillId="2" borderId="0" xfId="1" applyNumberFormat="1" applyFont="1" applyFill="1"/>
    <xf numFmtId="165" fontId="4" fillId="2" borderId="0" xfId="0" applyNumberFormat="1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0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6" fontId="18" fillId="3" borderId="1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4" borderId="4" xfId="2" applyFont="1" applyFill="1" applyBorder="1" applyAlignment="1">
      <alignment horizontal="center" vertical="center" wrapText="1"/>
    </xf>
    <xf numFmtId="166" fontId="17" fillId="0" borderId="6" xfId="2" applyNumberFormat="1" applyFont="1" applyFill="1" applyBorder="1" applyAlignment="1">
      <alignment horizontal="center" vertical="center" wrapText="1"/>
    </xf>
    <xf numFmtId="166" fontId="18" fillId="0" borderId="7" xfId="0" applyNumberFormat="1" applyFont="1" applyFill="1" applyBorder="1" applyAlignment="1">
      <alignment horizontal="right" vertical="center"/>
    </xf>
    <xf numFmtId="166" fontId="18" fillId="0" borderId="8" xfId="1" applyNumberFormat="1" applyFont="1" applyFill="1" applyBorder="1"/>
    <xf numFmtId="166" fontId="18" fillId="0" borderId="7" xfId="1" applyNumberFormat="1" applyFont="1" applyFill="1" applyBorder="1"/>
    <xf numFmtId="166" fontId="18" fillId="5" borderId="8" xfId="1" applyNumberFormat="1" applyFont="1" applyFill="1" applyBorder="1"/>
    <xf numFmtId="166" fontId="17" fillId="0" borderId="9" xfId="2" applyNumberFormat="1" applyFont="1" applyFill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right" vertical="center"/>
    </xf>
    <xf numFmtId="166" fontId="18" fillId="0" borderId="11" xfId="1" applyNumberFormat="1" applyFont="1" applyFill="1" applyBorder="1"/>
    <xf numFmtId="166" fontId="18" fillId="0" borderId="10" xfId="1" applyNumberFormat="1" applyFont="1" applyFill="1" applyBorder="1"/>
    <xf numFmtId="166" fontId="18" fillId="5" borderId="11" xfId="1" applyNumberFormat="1" applyFont="1" applyFill="1" applyBorder="1"/>
    <xf numFmtId="166" fontId="17" fillId="0" borderId="9" xfId="2" applyNumberFormat="1" applyFont="1" applyFill="1" applyBorder="1" applyAlignment="1">
      <alignment vertical="center" wrapText="1"/>
    </xf>
    <xf numFmtId="166" fontId="17" fillId="0" borderId="6" xfId="2" applyNumberFormat="1" applyFont="1" applyFill="1" applyBorder="1" applyAlignment="1">
      <alignment vertical="center" wrapText="1"/>
    </xf>
    <xf numFmtId="3" fontId="20" fillId="3" borderId="3" xfId="2" applyNumberFormat="1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 wrapText="1"/>
    </xf>
    <xf numFmtId="166" fontId="18" fillId="3" borderId="12" xfId="0" applyNumberFormat="1" applyFont="1" applyFill="1" applyBorder="1" applyAlignment="1">
      <alignment horizontal="right" vertical="center"/>
    </xf>
    <xf numFmtId="166" fontId="18" fillId="3" borderId="3" xfId="0" applyNumberFormat="1" applyFont="1" applyFill="1" applyBorder="1" applyAlignment="1">
      <alignment horizontal="right" vertical="center"/>
    </xf>
    <xf numFmtId="166" fontId="18" fillId="3" borderId="1" xfId="0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16" fillId="2" borderId="0" xfId="0" applyFont="1" applyFill="1" applyBorder="1" applyAlignment="1">
      <alignment horizontal="center"/>
    </xf>
    <xf numFmtId="166" fontId="21" fillId="2" borderId="0" xfId="0" applyNumberFormat="1" applyFont="1" applyFill="1" applyBorder="1"/>
    <xf numFmtId="0" fontId="21" fillId="2" borderId="5" xfId="0" applyFont="1" applyFill="1" applyBorder="1"/>
    <xf numFmtId="0" fontId="21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/>
    <xf numFmtId="0" fontId="10" fillId="2" borderId="0" xfId="0" applyFont="1" applyFill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zoomScale="60" zoomScaleNormal="60" workbookViewId="0">
      <selection activeCell="A43" sqref="A43"/>
    </sheetView>
  </sheetViews>
  <sheetFormatPr baseColWidth="10" defaultRowHeight="15" x14ac:dyDescent="0.25"/>
  <cols>
    <col min="1" max="1" width="63.140625" bestFit="1" customWidth="1"/>
    <col min="2" max="2" width="46.28515625" bestFit="1" customWidth="1"/>
    <col min="3" max="3" width="27.7109375" bestFit="1" customWidth="1"/>
    <col min="4" max="4" width="34.85546875" bestFit="1" customWidth="1"/>
    <col min="5" max="6" width="23.140625" bestFit="1" customWidth="1"/>
    <col min="7" max="8" width="24.85546875" bestFit="1" customWidth="1"/>
    <col min="9" max="9" width="23.140625" bestFit="1" customWidth="1"/>
    <col min="10" max="10" width="24.85546875" bestFit="1" customWidth="1"/>
    <col min="11" max="12" width="23.140625" bestFit="1" customWidth="1"/>
    <col min="13" max="13" width="24.42578125" bestFit="1" customWidth="1"/>
    <col min="14" max="16" width="18.28515625" bestFit="1" customWidth="1"/>
    <col min="17" max="17" width="27.5703125" bestFit="1" customWidth="1"/>
    <col min="18" max="18" width="23.1406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63" t="s">
        <v>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7"/>
      <c r="E9" s="4"/>
      <c r="F9" s="4"/>
      <c r="G9" s="4"/>
      <c r="H9" s="4"/>
      <c r="I9" s="19">
        <v>353704.58191851497</v>
      </c>
      <c r="J9" s="4"/>
      <c r="K9" s="4"/>
      <c r="L9" s="4"/>
      <c r="M9" s="4"/>
      <c r="N9" s="4"/>
      <c r="O9" s="4"/>
      <c r="P9" s="4"/>
      <c r="Q9" s="20" t="e">
        <f>+#REF!/I9</f>
        <v>#REF!</v>
      </c>
      <c r="R9" s="20" t="e">
        <f>+#REF!/I9</f>
        <v>#REF!</v>
      </c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21"/>
      <c r="B11" s="21"/>
      <c r="C11" s="4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54.75" thickBot="1" x14ac:dyDescent="0.3">
      <c r="A13" s="24"/>
      <c r="B13" s="25" t="s">
        <v>8</v>
      </c>
      <c r="C13" s="26" t="s">
        <v>9</v>
      </c>
      <c r="D13" s="27" t="s">
        <v>10</v>
      </c>
      <c r="E13" s="25" t="s">
        <v>11</v>
      </c>
      <c r="F13" s="25" t="s">
        <v>12</v>
      </c>
      <c r="G13" s="25" t="s">
        <v>13</v>
      </c>
      <c r="H13" s="25" t="s">
        <v>14</v>
      </c>
      <c r="I13" s="25" t="s">
        <v>15</v>
      </c>
      <c r="J13" s="25" t="s">
        <v>16</v>
      </c>
      <c r="K13" s="25" t="s">
        <v>17</v>
      </c>
      <c r="L13" s="25" t="s">
        <v>18</v>
      </c>
      <c r="M13" s="28" t="s">
        <v>19</v>
      </c>
      <c r="N13" s="28" t="s">
        <v>20</v>
      </c>
      <c r="O13" s="29" t="s">
        <v>21</v>
      </c>
      <c r="P13" s="25" t="s">
        <v>22</v>
      </c>
      <c r="Q13" s="25" t="s">
        <v>23</v>
      </c>
      <c r="R13" s="25" t="s">
        <v>24</v>
      </c>
    </row>
    <row r="14" spans="1:18" ht="18.75" thickBot="1" x14ac:dyDescent="0.3">
      <c r="A14" s="30" t="s">
        <v>25</v>
      </c>
      <c r="B14" s="31"/>
      <c r="C14" s="32" t="s">
        <v>26</v>
      </c>
      <c r="D14" s="32" t="s">
        <v>26</v>
      </c>
      <c r="E14" s="32" t="s">
        <v>27</v>
      </c>
      <c r="F14" s="32" t="s">
        <v>27</v>
      </c>
      <c r="G14" s="32" t="s">
        <v>27</v>
      </c>
      <c r="H14" s="32" t="s">
        <v>27</v>
      </c>
      <c r="I14" s="32" t="s">
        <v>27</v>
      </c>
      <c r="J14" s="32" t="s">
        <v>27</v>
      </c>
      <c r="K14" s="32" t="s">
        <v>27</v>
      </c>
      <c r="L14" s="32" t="s">
        <v>27</v>
      </c>
      <c r="M14" s="32" t="s">
        <v>27</v>
      </c>
      <c r="N14" s="32" t="s">
        <v>27</v>
      </c>
      <c r="O14" s="32" t="s">
        <v>27</v>
      </c>
      <c r="P14" s="32" t="s">
        <v>27</v>
      </c>
      <c r="Q14" s="32" t="s">
        <v>26</v>
      </c>
      <c r="R14" s="33"/>
    </row>
    <row r="15" spans="1:18" ht="18.75" thickBot="1" x14ac:dyDescent="0.3">
      <c r="A15" s="25" t="s">
        <v>28</v>
      </c>
      <c r="B15" s="34" t="s">
        <v>29</v>
      </c>
      <c r="C15" s="35">
        <f>+E15*12</f>
        <v>907298496</v>
      </c>
      <c r="D15" s="36">
        <f>+Q15</f>
        <v>680473872</v>
      </c>
      <c r="E15" s="37">
        <v>75608208</v>
      </c>
      <c r="F15" s="37">
        <v>75608208</v>
      </c>
      <c r="G15" s="37">
        <v>75608208</v>
      </c>
      <c r="H15" s="38">
        <v>75608208</v>
      </c>
      <c r="I15" s="37">
        <v>75608208</v>
      </c>
      <c r="J15" s="37">
        <v>75608208</v>
      </c>
      <c r="K15" s="37">
        <v>75608208</v>
      </c>
      <c r="L15" s="37">
        <v>75608208</v>
      </c>
      <c r="M15" s="37">
        <v>75608208</v>
      </c>
      <c r="N15" s="37"/>
      <c r="O15" s="37"/>
      <c r="P15" s="37"/>
      <c r="Q15" s="39">
        <f t="shared" ref="Q15:Q23" si="0">SUM(E15:P15)</f>
        <v>680473872</v>
      </c>
      <c r="R15" s="39">
        <f>+D15-Q15</f>
        <v>0</v>
      </c>
    </row>
    <row r="16" spans="1:18" ht="18.75" thickBot="1" x14ac:dyDescent="0.3">
      <c r="A16" s="25" t="s">
        <v>30</v>
      </c>
      <c r="B16" s="34" t="s">
        <v>29</v>
      </c>
      <c r="C16" s="40"/>
      <c r="D16" s="41">
        <f>+E16</f>
        <v>129784</v>
      </c>
      <c r="E16" s="42">
        <v>129784</v>
      </c>
      <c r="F16" s="42"/>
      <c r="G16" s="42"/>
      <c r="H16" s="43"/>
      <c r="I16" s="42"/>
      <c r="J16" s="42"/>
      <c r="K16" s="42"/>
      <c r="L16" s="42"/>
      <c r="M16" s="42"/>
      <c r="N16" s="42"/>
      <c r="O16" s="42"/>
      <c r="P16" s="42"/>
      <c r="Q16" s="44">
        <f>SUM(E16:H16)</f>
        <v>129784</v>
      </c>
      <c r="R16" s="39">
        <f t="shared" ref="R16:R23" si="1">+D16-Q16</f>
        <v>0</v>
      </c>
    </row>
    <row r="17" spans="1:18" ht="18.75" thickBot="1" x14ac:dyDescent="0.3">
      <c r="A17" s="25" t="s">
        <v>31</v>
      </c>
      <c r="B17" s="34" t="s">
        <v>29</v>
      </c>
      <c r="C17" s="40">
        <f>+E17*12</f>
        <v>2712552</v>
      </c>
      <c r="D17" s="41">
        <f t="shared" ref="D17:D18" si="2">SUM(E17:P17)</f>
        <v>2034414</v>
      </c>
      <c r="E17" s="42">
        <v>226046</v>
      </c>
      <c r="F17" s="42">
        <v>226046</v>
      </c>
      <c r="G17" s="42">
        <v>226046</v>
      </c>
      <c r="H17" s="43">
        <v>226046</v>
      </c>
      <c r="I17" s="42">
        <v>226046</v>
      </c>
      <c r="J17" s="42">
        <v>226046</v>
      </c>
      <c r="K17" s="42">
        <v>226046</v>
      </c>
      <c r="L17" s="42">
        <v>226046</v>
      </c>
      <c r="M17" s="42">
        <v>226046</v>
      </c>
      <c r="N17" s="42"/>
      <c r="O17" s="42"/>
      <c r="P17" s="42"/>
      <c r="Q17" s="44">
        <f t="shared" si="0"/>
        <v>2034414</v>
      </c>
      <c r="R17" s="39">
        <f t="shared" si="1"/>
        <v>0</v>
      </c>
    </row>
    <row r="18" spans="1:18" ht="18.75" thickBot="1" x14ac:dyDescent="0.3">
      <c r="A18" s="25" t="s">
        <v>32</v>
      </c>
      <c r="B18" s="34" t="s">
        <v>29</v>
      </c>
      <c r="C18" s="40">
        <f>+E18*12</f>
        <v>2379756</v>
      </c>
      <c r="D18" s="41">
        <f t="shared" si="2"/>
        <v>1784825</v>
      </c>
      <c r="E18" s="42">
        <v>198313</v>
      </c>
      <c r="F18" s="42">
        <v>198314</v>
      </c>
      <c r="G18" s="42">
        <v>198314</v>
      </c>
      <c r="H18" s="43">
        <v>198314</v>
      </c>
      <c r="I18" s="42">
        <v>198314</v>
      </c>
      <c r="J18" s="42">
        <v>198314</v>
      </c>
      <c r="K18" s="42">
        <v>198314</v>
      </c>
      <c r="L18" s="42">
        <v>198314</v>
      </c>
      <c r="M18" s="42">
        <v>198314</v>
      </c>
      <c r="N18" s="42"/>
      <c r="O18" s="42"/>
      <c r="P18" s="42"/>
      <c r="Q18" s="44">
        <f t="shared" si="0"/>
        <v>1784825</v>
      </c>
      <c r="R18" s="39">
        <f t="shared" si="1"/>
        <v>0</v>
      </c>
    </row>
    <row r="19" spans="1:18" ht="18.75" thickBot="1" x14ac:dyDescent="0.3">
      <c r="A19" s="25" t="s">
        <v>33</v>
      </c>
      <c r="B19" s="34" t="s">
        <v>29</v>
      </c>
      <c r="C19" s="40">
        <f>+E19*12</f>
        <v>-1353588</v>
      </c>
      <c r="D19" s="41">
        <f>SUM(E19:P19)</f>
        <v>-1015191</v>
      </c>
      <c r="E19" s="42">
        <v>-112799</v>
      </c>
      <c r="F19" s="42">
        <v>-112799</v>
      </c>
      <c r="G19" s="42">
        <v>-112799</v>
      </c>
      <c r="H19" s="43">
        <v>-112799</v>
      </c>
      <c r="I19" s="42">
        <v>-112799</v>
      </c>
      <c r="J19" s="42">
        <v>-112799</v>
      </c>
      <c r="K19" s="42">
        <v>-112799</v>
      </c>
      <c r="L19" s="42">
        <v>-112799</v>
      </c>
      <c r="M19" s="42">
        <v>-112799</v>
      </c>
      <c r="N19" s="42"/>
      <c r="O19" s="42"/>
      <c r="P19" s="42"/>
      <c r="Q19" s="44">
        <f t="shared" si="0"/>
        <v>-1015191</v>
      </c>
      <c r="R19" s="39">
        <f t="shared" si="1"/>
        <v>0</v>
      </c>
    </row>
    <row r="20" spans="1:18" ht="18.75" thickBot="1" x14ac:dyDescent="0.3">
      <c r="A20" s="25" t="s">
        <v>34</v>
      </c>
      <c r="B20" s="34">
        <v>1284</v>
      </c>
      <c r="C20" s="45">
        <v>2007040</v>
      </c>
      <c r="D20" s="41">
        <v>1404928</v>
      </c>
      <c r="E20" s="42"/>
      <c r="F20" s="42"/>
      <c r="G20" s="42">
        <v>1404928</v>
      </c>
      <c r="H20" s="43"/>
      <c r="I20" s="42"/>
      <c r="J20" s="42"/>
      <c r="K20" s="42"/>
      <c r="L20" s="42"/>
      <c r="M20" s="42"/>
      <c r="N20" s="42"/>
      <c r="O20" s="42"/>
      <c r="P20" s="42"/>
      <c r="Q20" s="44">
        <f t="shared" si="0"/>
        <v>1404928</v>
      </c>
      <c r="R20" s="39">
        <f t="shared" si="1"/>
        <v>0</v>
      </c>
    </row>
    <row r="21" spans="1:18" ht="18.75" thickBot="1" x14ac:dyDescent="0.3">
      <c r="A21" s="25" t="s">
        <v>35</v>
      </c>
      <c r="B21" s="34">
        <v>1295</v>
      </c>
      <c r="C21" s="46">
        <v>6223673</v>
      </c>
      <c r="D21" s="41">
        <v>4356571.0999999996</v>
      </c>
      <c r="E21" s="42"/>
      <c r="F21" s="42"/>
      <c r="G21" s="42">
        <v>4356571.0999999996</v>
      </c>
      <c r="H21" s="43"/>
      <c r="I21" s="42"/>
      <c r="J21" s="42"/>
      <c r="K21" s="42"/>
      <c r="L21" s="42"/>
      <c r="M21" s="42"/>
      <c r="N21" s="42"/>
      <c r="O21" s="42"/>
      <c r="P21" s="42"/>
      <c r="Q21" s="44">
        <f>SUM(E21:P21)</f>
        <v>4356571.0999999996</v>
      </c>
      <c r="R21" s="39"/>
    </row>
    <row r="22" spans="1:18" ht="18.75" thickBot="1" x14ac:dyDescent="0.3">
      <c r="A22" s="25" t="s">
        <v>36</v>
      </c>
      <c r="B22" s="34">
        <v>918</v>
      </c>
      <c r="C22" s="40">
        <v>8683502</v>
      </c>
      <c r="D22" s="41">
        <v>6078451</v>
      </c>
      <c r="E22" s="42"/>
      <c r="F22" s="42"/>
      <c r="G22" s="42">
        <v>6078451</v>
      </c>
      <c r="H22" s="43"/>
      <c r="I22" s="42"/>
      <c r="J22" s="42"/>
      <c r="K22" s="42"/>
      <c r="L22" s="42"/>
      <c r="M22" s="42"/>
      <c r="N22" s="42"/>
      <c r="O22" s="42"/>
      <c r="P22" s="42"/>
      <c r="Q22" s="44">
        <f t="shared" si="0"/>
        <v>6078451</v>
      </c>
      <c r="R22" s="39">
        <f t="shared" si="1"/>
        <v>0</v>
      </c>
    </row>
    <row r="23" spans="1:18" ht="18.75" thickBot="1" x14ac:dyDescent="0.3">
      <c r="A23" s="25" t="s">
        <v>37</v>
      </c>
      <c r="B23" s="34">
        <v>1290</v>
      </c>
      <c r="C23" s="40">
        <v>29672159</v>
      </c>
      <c r="D23" s="41">
        <v>20770511</v>
      </c>
      <c r="E23" s="42"/>
      <c r="F23" s="42"/>
      <c r="G23" s="42">
        <v>14836080</v>
      </c>
      <c r="H23" s="43">
        <v>5934431</v>
      </c>
      <c r="I23" s="42"/>
      <c r="J23" s="42"/>
      <c r="K23" s="42"/>
      <c r="L23" s="42"/>
      <c r="M23" s="42"/>
      <c r="N23" s="42"/>
      <c r="O23" s="42"/>
      <c r="P23" s="42"/>
      <c r="Q23" s="44">
        <f t="shared" si="0"/>
        <v>20770511</v>
      </c>
      <c r="R23" s="39">
        <f t="shared" si="1"/>
        <v>0</v>
      </c>
    </row>
    <row r="24" spans="1:18" ht="36.75" thickBot="1" x14ac:dyDescent="0.3">
      <c r="A24" s="25" t="s">
        <v>38</v>
      </c>
      <c r="B24" s="34" t="s">
        <v>39</v>
      </c>
      <c r="C24" s="40">
        <f>111078+1262040</f>
        <v>1373118</v>
      </c>
      <c r="D24" s="41">
        <f>+H24</f>
        <v>111078</v>
      </c>
      <c r="E24" s="42"/>
      <c r="F24" s="42"/>
      <c r="G24" s="42"/>
      <c r="H24" s="43">
        <v>111078</v>
      </c>
      <c r="I24" s="42"/>
      <c r="J24" s="42"/>
      <c r="K24" s="42"/>
      <c r="L24" s="42"/>
      <c r="M24" s="42"/>
      <c r="N24" s="42"/>
      <c r="O24" s="42"/>
      <c r="P24" s="42"/>
      <c r="Q24" s="44">
        <f t="shared" ref="Q24:Q31" si="3">SUM(E24:P24)</f>
        <v>111078</v>
      </c>
      <c r="R24" s="39">
        <f t="shared" ref="R24:R31" si="4">+D24-Q24</f>
        <v>0</v>
      </c>
    </row>
    <row r="25" spans="1:18" ht="18.75" thickBot="1" x14ac:dyDescent="0.3">
      <c r="A25" s="25" t="s">
        <v>40</v>
      </c>
      <c r="B25" s="34">
        <v>1133</v>
      </c>
      <c r="C25" s="40">
        <v>20963886</v>
      </c>
      <c r="D25" s="41">
        <v>14674720</v>
      </c>
      <c r="E25" s="42"/>
      <c r="F25" s="42"/>
      <c r="G25" s="42">
        <v>14674720</v>
      </c>
      <c r="H25" s="43"/>
      <c r="I25" s="42"/>
      <c r="J25" s="42"/>
      <c r="K25" s="42"/>
      <c r="L25" s="42"/>
      <c r="M25" s="42"/>
      <c r="N25" s="42"/>
      <c r="O25" s="42"/>
      <c r="P25" s="42"/>
      <c r="Q25" s="44">
        <f t="shared" si="3"/>
        <v>14674720</v>
      </c>
      <c r="R25" s="39">
        <f t="shared" si="4"/>
        <v>0</v>
      </c>
    </row>
    <row r="26" spans="1:18" ht="36.75" thickBot="1" x14ac:dyDescent="0.3">
      <c r="A26" s="25" t="s">
        <v>41</v>
      </c>
      <c r="B26" s="34">
        <v>917</v>
      </c>
      <c r="C26" s="40">
        <v>3931663</v>
      </c>
      <c r="D26" s="41">
        <v>2752164</v>
      </c>
      <c r="E26" s="42"/>
      <c r="F26" s="42"/>
      <c r="G26" s="42">
        <v>2752164</v>
      </c>
      <c r="H26" s="43"/>
      <c r="I26" s="42"/>
      <c r="J26" s="42"/>
      <c r="K26" s="42"/>
      <c r="L26" s="42"/>
      <c r="M26" s="42"/>
      <c r="N26" s="42"/>
      <c r="O26" s="42"/>
      <c r="P26" s="42"/>
      <c r="Q26" s="44">
        <f t="shared" si="3"/>
        <v>2752164</v>
      </c>
      <c r="R26" s="39">
        <f t="shared" si="4"/>
        <v>0</v>
      </c>
    </row>
    <row r="27" spans="1:18" ht="18.75" thickBot="1" x14ac:dyDescent="0.3">
      <c r="A27" s="25" t="s">
        <v>42</v>
      </c>
      <c r="B27" s="34">
        <v>2946</v>
      </c>
      <c r="C27" s="40">
        <v>18778363</v>
      </c>
      <c r="D27" s="41">
        <f>+J27</f>
        <v>13144854</v>
      </c>
      <c r="E27" s="42"/>
      <c r="F27" s="42"/>
      <c r="G27" s="42"/>
      <c r="H27" s="43"/>
      <c r="I27" s="42"/>
      <c r="J27" s="42">
        <v>13144854</v>
      </c>
      <c r="K27" s="42"/>
      <c r="L27" s="42"/>
      <c r="M27" s="42"/>
      <c r="N27" s="42"/>
      <c r="O27" s="42"/>
      <c r="P27" s="42"/>
      <c r="Q27" s="44">
        <f t="shared" si="3"/>
        <v>13144854</v>
      </c>
      <c r="R27" s="39">
        <f t="shared" si="4"/>
        <v>0</v>
      </c>
    </row>
    <row r="28" spans="1:18" ht="18.75" thickBot="1" x14ac:dyDescent="0.3">
      <c r="A28" s="25" t="s">
        <v>43</v>
      </c>
      <c r="B28" s="34" t="s">
        <v>44</v>
      </c>
      <c r="C28" s="40">
        <f>+E28*12</f>
        <v>22604400</v>
      </c>
      <c r="D28" s="41">
        <f>SUM(E28:P28)</f>
        <v>16953300</v>
      </c>
      <c r="E28" s="42">
        <f>1883700</f>
        <v>1883700</v>
      </c>
      <c r="F28" s="42">
        <v>1883700</v>
      </c>
      <c r="G28" s="42">
        <v>1883700</v>
      </c>
      <c r="H28" s="43">
        <v>1883700</v>
      </c>
      <c r="I28" s="42">
        <v>1883700</v>
      </c>
      <c r="J28" s="42">
        <v>1883700</v>
      </c>
      <c r="K28" s="42">
        <v>1883700</v>
      </c>
      <c r="L28" s="42">
        <v>1883700</v>
      </c>
      <c r="M28" s="42">
        <v>1883700</v>
      </c>
      <c r="N28" s="42"/>
      <c r="O28" s="42"/>
      <c r="P28" s="42"/>
      <c r="Q28" s="44">
        <f t="shared" si="3"/>
        <v>16953300</v>
      </c>
      <c r="R28" s="39">
        <f t="shared" si="4"/>
        <v>0</v>
      </c>
    </row>
    <row r="29" spans="1:18" ht="18.75" thickBot="1" x14ac:dyDescent="0.3">
      <c r="A29" s="25" t="s">
        <v>45</v>
      </c>
      <c r="B29" s="34" t="s">
        <v>44</v>
      </c>
      <c r="C29" s="40"/>
      <c r="D29" s="41">
        <f>+E29</f>
        <v>3640000</v>
      </c>
      <c r="E29" s="42">
        <v>3640000</v>
      </c>
      <c r="F29" s="42"/>
      <c r="G29" s="42"/>
      <c r="H29" s="43"/>
      <c r="I29" s="42"/>
      <c r="J29" s="42"/>
      <c r="K29" s="42"/>
      <c r="L29" s="42"/>
      <c r="M29" s="42"/>
      <c r="N29" s="42"/>
      <c r="O29" s="42"/>
      <c r="P29" s="42"/>
      <c r="Q29" s="44">
        <f t="shared" si="3"/>
        <v>3640000</v>
      </c>
      <c r="R29" s="39">
        <f t="shared" si="4"/>
        <v>0</v>
      </c>
    </row>
    <row r="30" spans="1:18" ht="18.75" thickBot="1" x14ac:dyDescent="0.3">
      <c r="A30" s="25" t="s">
        <v>46</v>
      </c>
      <c r="B30" s="34">
        <v>1143</v>
      </c>
      <c r="C30" s="40">
        <v>25815775</v>
      </c>
      <c r="D30" s="41">
        <v>18071043</v>
      </c>
      <c r="E30" s="42"/>
      <c r="F30" s="42"/>
      <c r="G30" s="42">
        <v>18071043</v>
      </c>
      <c r="H30" s="43"/>
      <c r="I30" s="42"/>
      <c r="J30" s="42"/>
      <c r="K30" s="42"/>
      <c r="L30" s="42"/>
      <c r="M30" s="42"/>
      <c r="N30" s="42"/>
      <c r="O30" s="42"/>
      <c r="P30" s="42"/>
      <c r="Q30" s="44">
        <f t="shared" si="3"/>
        <v>18071043</v>
      </c>
      <c r="R30" s="39">
        <f t="shared" si="4"/>
        <v>0</v>
      </c>
    </row>
    <row r="31" spans="1:18" ht="18.75" thickBot="1" x14ac:dyDescent="0.3">
      <c r="A31" s="25" t="s">
        <v>47</v>
      </c>
      <c r="B31" s="34" t="s">
        <v>29</v>
      </c>
      <c r="C31" s="40"/>
      <c r="D31" s="41">
        <f>+H31+J31+M31</f>
        <v>95916564</v>
      </c>
      <c r="E31" s="42"/>
      <c r="F31" s="42"/>
      <c r="G31" s="42"/>
      <c r="H31" s="43">
        <f>14833942+17138246</f>
        <v>31972188</v>
      </c>
      <c r="I31" s="42"/>
      <c r="J31" s="42">
        <f>14833942+17138246</f>
        <v>31972188</v>
      </c>
      <c r="K31" s="42"/>
      <c r="L31" s="42"/>
      <c r="M31" s="42">
        <f>14833942+17138246</f>
        <v>31972188</v>
      </c>
      <c r="N31" s="42"/>
      <c r="O31" s="42"/>
      <c r="P31" s="42"/>
      <c r="Q31" s="44">
        <f t="shared" si="3"/>
        <v>95916564</v>
      </c>
      <c r="R31" s="39">
        <f t="shared" si="4"/>
        <v>0</v>
      </c>
    </row>
    <row r="32" spans="1:18" ht="18.75" thickBot="1" x14ac:dyDescent="0.3">
      <c r="A32" s="47" t="s">
        <v>48</v>
      </c>
      <c r="B32" s="48"/>
      <c r="C32" s="49">
        <f t="shared" ref="C32:R32" si="5">SUM(C15:C31)</f>
        <v>1051090795</v>
      </c>
      <c r="D32" s="50">
        <f t="shared" si="5"/>
        <v>881281888.10000002</v>
      </c>
      <c r="E32" s="51">
        <f t="shared" si="5"/>
        <v>81573252</v>
      </c>
      <c r="F32" s="51">
        <f t="shared" si="5"/>
        <v>77803469</v>
      </c>
      <c r="G32" s="51">
        <f t="shared" si="5"/>
        <v>139977426.09999999</v>
      </c>
      <c r="H32" s="51">
        <f t="shared" si="5"/>
        <v>115821166</v>
      </c>
      <c r="I32" s="51">
        <f t="shared" si="5"/>
        <v>77803469</v>
      </c>
      <c r="J32" s="51">
        <f t="shared" si="5"/>
        <v>122920511</v>
      </c>
      <c r="K32" s="51">
        <f t="shared" si="5"/>
        <v>77803469</v>
      </c>
      <c r="L32" s="51">
        <f t="shared" si="5"/>
        <v>77803469</v>
      </c>
      <c r="M32" s="51">
        <f t="shared" si="5"/>
        <v>109775657</v>
      </c>
      <c r="N32" s="51">
        <f t="shared" si="5"/>
        <v>0</v>
      </c>
      <c r="O32" s="51">
        <f t="shared" si="5"/>
        <v>0</v>
      </c>
      <c r="P32" s="51">
        <f t="shared" si="5"/>
        <v>0</v>
      </c>
      <c r="Q32" s="51">
        <f t="shared" si="5"/>
        <v>881281888.10000002</v>
      </c>
      <c r="R32" s="51">
        <f t="shared" si="5"/>
        <v>0</v>
      </c>
    </row>
    <row r="33" spans="1:18" ht="15.75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3"/>
      <c r="R33" s="53"/>
    </row>
    <row r="34" spans="1:18" ht="15.75" x14ac:dyDescent="0.25">
      <c r="A34" s="52"/>
      <c r="B34" s="52"/>
      <c r="C34" s="52"/>
      <c r="D34" s="54"/>
      <c r="E34" s="54"/>
      <c r="F34" s="54"/>
      <c r="G34" s="54"/>
      <c r="H34" s="52"/>
      <c r="I34" s="52"/>
      <c r="J34" s="52"/>
      <c r="K34" s="52"/>
      <c r="L34" s="52"/>
      <c r="M34" s="52"/>
      <c r="N34" s="52"/>
      <c r="O34" s="52"/>
      <c r="P34" s="52"/>
      <c r="Q34" s="53"/>
      <c r="R34" s="53"/>
    </row>
    <row r="35" spans="1:18" ht="16.5" thickBo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3"/>
    </row>
    <row r="36" spans="1:18" ht="15.75" x14ac:dyDescent="0.2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  <c r="R36" s="58"/>
    </row>
    <row r="37" spans="1:18" ht="18" x14ac:dyDescent="0.25">
      <c r="A37" s="64" t="s">
        <v>49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</row>
    <row r="38" spans="1:18" ht="18" x14ac:dyDescent="0.25">
      <c r="A38" s="64" t="s">
        <v>50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6"/>
    </row>
    <row r="39" spans="1:18" ht="18" x14ac:dyDescent="0.25">
      <c r="A39" s="64" t="s">
        <v>51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6"/>
    </row>
    <row r="40" spans="1:18" ht="15.75" thickBot="1" x14ac:dyDescent="0.3">
      <c r="A40" s="59"/>
      <c r="B40" s="60"/>
      <c r="C40" s="61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2"/>
    </row>
  </sheetData>
  <mergeCells count="4">
    <mergeCell ref="C6:R6"/>
    <mergeCell ref="A37:R37"/>
    <mergeCell ref="A38:R38"/>
    <mergeCell ref="A39:R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2019-10-01T15:40:55Z</dcterms:created>
  <dcterms:modified xsi:type="dcterms:W3CDTF">2019-10-03T11:48:45Z</dcterms:modified>
</cp:coreProperties>
</file>