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Z:\FICHA COMUNAL 2019\SEPTIEMBRE\"/>
    </mc:Choice>
  </mc:AlternateContent>
  <xr:revisionPtr revIDLastSave="0" documentId="8_{82F210EC-BF5A-4C94-9433-7AF7A10A0320}" xr6:coauthVersionLast="44" xr6:coauthVersionMax="44" xr10:uidLastSave="{00000000-0000-0000-0000-000000000000}"/>
  <bookViews>
    <workbookView xWindow="-120" yWindow="-120" windowWidth="24240" windowHeight="13140" xr2:uid="{00000000-000D-0000-FFFF-FFFF00000000}"/>
  </bookViews>
  <sheets>
    <sheet name="Hoja1" sheetId="1" r:id="rId1"/>
  </sheets>
  <calcPr calcId="18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P48" i="1" l="1"/>
  <c r="O48" i="1"/>
  <c r="N48" i="1"/>
  <c r="K48" i="1"/>
  <c r="I48" i="1"/>
  <c r="F48" i="1"/>
  <c r="E48" i="1"/>
  <c r="M47" i="1"/>
  <c r="M48" i="1" s="1"/>
  <c r="J47" i="1"/>
  <c r="J48" i="1" s="1"/>
  <c r="H47" i="1"/>
  <c r="H48" i="1" s="1"/>
  <c r="Q46" i="1"/>
  <c r="R46" i="1" s="1"/>
  <c r="Q45" i="1"/>
  <c r="D45" i="1"/>
  <c r="Q44" i="1"/>
  <c r="D44" i="1"/>
  <c r="Q42" i="1"/>
  <c r="R42" i="1" s="1"/>
  <c r="Q41" i="1"/>
  <c r="D41" i="1"/>
  <c r="Q40" i="1"/>
  <c r="D40" i="1"/>
  <c r="Q39" i="1"/>
  <c r="D39" i="1"/>
  <c r="Q38" i="1"/>
  <c r="R38" i="1" s="1"/>
  <c r="Q37" i="1"/>
  <c r="R37" i="1" s="1"/>
  <c r="Q36" i="1"/>
  <c r="D36" i="1"/>
  <c r="Q35" i="1"/>
  <c r="R35" i="1" s="1"/>
  <c r="Q34" i="1"/>
  <c r="D34" i="1"/>
  <c r="Q33" i="1"/>
  <c r="D33" i="1"/>
  <c r="Q32" i="1"/>
  <c r="R32" i="1" s="1"/>
  <c r="Q31" i="1"/>
  <c r="D31" i="1"/>
  <c r="G30" i="1"/>
  <c r="G48" i="1" s="1"/>
  <c r="Q29" i="1"/>
  <c r="R29" i="1" s="1"/>
  <c r="Q28" i="1"/>
  <c r="R28" i="1" s="1"/>
  <c r="Q27" i="1"/>
  <c r="D27" i="1"/>
  <c r="Q26" i="1"/>
  <c r="R26" i="1" s="1"/>
  <c r="Q25" i="1"/>
  <c r="R25" i="1" s="1"/>
  <c r="Q24" i="1"/>
  <c r="R24" i="1" s="1"/>
  <c r="Q23" i="1"/>
  <c r="R23" i="1" s="1"/>
  <c r="L22" i="1"/>
  <c r="L48" i="1" s="1"/>
  <c r="D22" i="1"/>
  <c r="Q21" i="1"/>
  <c r="D21" i="1"/>
  <c r="Q20" i="1"/>
  <c r="D20" i="1"/>
  <c r="Q19" i="1"/>
  <c r="D19" i="1"/>
  <c r="Q18" i="1"/>
  <c r="D18" i="1"/>
  <c r="C18" i="1"/>
  <c r="Q17" i="1"/>
  <c r="D17" i="1"/>
  <c r="C17" i="1"/>
  <c r="Q16" i="1"/>
  <c r="D16" i="1"/>
  <c r="R16" i="1" s="1"/>
  <c r="C16" i="1"/>
  <c r="Q15" i="1"/>
  <c r="C15" i="1"/>
  <c r="R45" i="1" l="1"/>
  <c r="R31" i="1"/>
  <c r="R18" i="1"/>
  <c r="R27" i="1"/>
  <c r="R40" i="1"/>
  <c r="R20" i="1"/>
  <c r="R41" i="1"/>
  <c r="C48" i="1"/>
  <c r="R19" i="1"/>
  <c r="R21" i="1"/>
  <c r="R34" i="1"/>
  <c r="R36" i="1"/>
  <c r="R39" i="1"/>
  <c r="R44" i="1"/>
  <c r="R17" i="1"/>
  <c r="R33" i="1"/>
  <c r="D47" i="1"/>
  <c r="Q47" i="1"/>
  <c r="D15" i="1"/>
  <c r="Q22" i="1"/>
  <c r="R22" i="1" s="1"/>
  <c r="Q30" i="1"/>
  <c r="R30" i="1" s="1"/>
  <c r="R47" i="1" l="1"/>
  <c r="R15" i="1"/>
  <c r="R48" i="1" s="1"/>
  <c r="D48" i="1"/>
  <c r="Q48" i="1"/>
</calcChain>
</file>

<file path=xl/sharedStrings.xml><?xml version="1.0" encoding="utf-8"?>
<sst xmlns="http://schemas.openxmlformats.org/spreadsheetml/2006/main" count="85" uniqueCount="66">
  <si>
    <t>MINISTERIO DE SALUD</t>
  </si>
  <si>
    <t>SERVICIO DE SALUD VIÑA-QUILLOTA</t>
  </si>
  <si>
    <t>DEPARTAMENTO DE FINANZAS</t>
  </si>
  <si>
    <t>UNIDAD DE RECURSOS FINANCIEROS</t>
  </si>
  <si>
    <t>Bpt</t>
  </si>
  <si>
    <t>FICHA COMUNAL AÑO 2019</t>
  </si>
  <si>
    <t>MUNICIPALIDAD:  PAPUDO</t>
  </si>
  <si>
    <t>Rut: 69.050.300-K</t>
  </si>
  <si>
    <t>Nº Resolucion</t>
  </si>
  <si>
    <t>PRESUPUESTO Asig. Anual según Resolución</t>
  </si>
  <si>
    <t>Remesa Recibida MINSAL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</si>
  <si>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</si>
  <si>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</si>
  <si>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</si>
  <si>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</si>
  <si>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</si>
  <si>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</si>
  <si>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</si>
  <si>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</si>
  <si>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</si>
  <si>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</si>
  <si>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</si>
  <si>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</si>
  <si>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 xml:space="preserve">ACUMULADO </t>
  </si>
  <si>
    <t>SALDO PENDIENTE</t>
  </si>
  <si>
    <t>COMUNA</t>
  </si>
  <si>
    <t>TOTAL</t>
  </si>
  <si>
    <t>SUB-TOTAL</t>
  </si>
  <si>
    <t>Percapita anual</t>
  </si>
  <si>
    <t>Ley</t>
  </si>
  <si>
    <t>Desempeño  Dificil</t>
  </si>
  <si>
    <t>Conductores</t>
  </si>
  <si>
    <t>Integr. Diferen. Ley 19,813</t>
  </si>
  <si>
    <t>Sistema Urgencia Rural (SUR)</t>
  </si>
  <si>
    <t>Chile Crece Contigo</t>
  </si>
  <si>
    <t>Descuento Retiro Voluntario Ley 20,919</t>
  </si>
  <si>
    <t>Incentivo Retiro + Bonificacion</t>
  </si>
  <si>
    <t xml:space="preserve">Desarrollo Recursos Humanos </t>
  </si>
  <si>
    <t xml:space="preserve">Sapu Verano </t>
  </si>
  <si>
    <t>Cirugia Menor</t>
  </si>
  <si>
    <t xml:space="preserve">Resolucion Especialidades </t>
  </si>
  <si>
    <t>Salas Ira Mixtas</t>
  </si>
  <si>
    <t>C I  Refuerzo Influencia Vacunación Valentina</t>
  </si>
  <si>
    <t>Salud Oral 06 Años</t>
  </si>
  <si>
    <t>Odontologico 60 Años ( Adulto)</t>
  </si>
  <si>
    <t>(Nuevo) Niños 4° Medio</t>
  </si>
  <si>
    <t>Hombres Escasos Recursos (HER)</t>
  </si>
  <si>
    <t>Odontologico domiciliario</t>
  </si>
  <si>
    <t>Mas Sonrisa</t>
  </si>
  <si>
    <t>Sembrando Sonrisas</t>
  </si>
  <si>
    <t>Mejoria equidad Salud Rural</t>
  </si>
  <si>
    <t>Rehabilitacion Integral</t>
  </si>
  <si>
    <t>Estimulo CESFAM MAIS</t>
  </si>
  <si>
    <t>Capacitacion Funcionaria</t>
  </si>
  <si>
    <t>Imágenes Diagnosticas</t>
  </si>
  <si>
    <t xml:space="preserve">Vacunacion Antiinfluenza AGLReferente Valentina </t>
  </si>
  <si>
    <t>Vida Sana</t>
  </si>
  <si>
    <t>Apoyo a la gestiòn Acreditaciòn de calidad</t>
  </si>
  <si>
    <t>Apoyo a la Gestion Digitadores</t>
  </si>
  <si>
    <t>Mejoram. Acceso Atencion Odontologica</t>
  </si>
  <si>
    <t xml:space="preserve">Fondo Farmacia Enfermedades Cronicas </t>
  </si>
  <si>
    <t>Desempeño Colectivo  Fijo/Variable</t>
  </si>
  <si>
    <t>Total Programas Anual  2019</t>
  </si>
  <si>
    <t>BRISA PASTEN TAPIA</t>
  </si>
  <si>
    <t>ENCARGADO TRASPASOS APS</t>
  </si>
  <si>
    <t>D.S.S. VIÑA DEL MAR-QUILLOTA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</si>
</sst>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_-* #,##0_-;\-* #,##0_-;_-* &quot;-&quot;??_-;_-@_-"/>
    <numFmt numFmtId="166" formatCode="_-[$$-340A]\ * #,##0_-;\-[$$-340A]\ * #,##0_-;_-[$$-340A]\ * &quot;-&quot;_-;_-@_-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Bookman Old Style"/>
      <family val="1"/>
    </font>
    <font>
      <b/>
      <sz val="10"/>
      <name val="Bookman Old Style"/>
      <family val="1"/>
    </font>
    <font>
      <sz val="10"/>
      <name val="Bookman Old Style"/>
      <family val="1"/>
    </font>
    <font>
      <sz val="10"/>
      <name val="Arial"/>
      <family val="2"/>
    </font>
    <font>
      <b/>
      <u/>
      <sz val="16"/>
      <name val="Bookman Old Style"/>
      <family val="1"/>
    </font>
    <font>
      <b/>
      <u/>
      <sz val="10"/>
      <name val="Bookman Old Style"/>
      <family val="1"/>
    </font>
    <font>
      <b/>
      <i/>
      <sz val="16"/>
      <name val="Bookman Old Style"/>
      <family val="1"/>
    </font>
    <font>
      <b/>
      <i/>
      <sz val="8"/>
      <name val="Bookman Old Style"/>
      <family val="1"/>
    </font>
    <font>
      <b/>
      <i/>
      <u/>
      <sz val="24"/>
      <name val="Bookman Old Style"/>
      <family val="1"/>
    </font>
    <font>
      <b/>
      <i/>
      <u/>
      <sz val="16"/>
      <name val="Bookman Old Style"/>
      <family val="1"/>
    </font>
    <font>
      <b/>
      <i/>
      <u/>
      <sz val="12"/>
      <name val="Bookman Old Style"/>
      <family val="1"/>
    </font>
    <font>
      <b/>
      <sz val="14"/>
      <name val="Comic Sans MS"/>
      <family val="4"/>
    </font>
    <font>
      <b/>
      <u/>
      <sz val="18"/>
      <name val="Bookman Old Style"/>
      <family val="1"/>
    </font>
    <font>
      <b/>
      <i/>
      <sz val="11"/>
      <name val="Arial"/>
      <family val="2"/>
    </font>
    <font>
      <b/>
      <sz val="12"/>
      <name val="Bookman Old Style"/>
      <family val="1"/>
    </font>
    <font>
      <sz val="14"/>
      <name val="Bookman Old Style"/>
      <family val="1"/>
    </font>
    <font>
      <b/>
      <sz val="14"/>
      <name val="Bookman Old Style"/>
      <family val="1"/>
    </font>
    <font>
      <b/>
      <i/>
      <sz val="14"/>
      <name val="Bookman Old Style"/>
      <family val="1"/>
    </font>
    <font>
      <b/>
      <sz val="14"/>
      <color indexed="63"/>
      <name val="Bookman Old Style"/>
      <family val="1"/>
    </font>
    <font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5" fillId="0" borderId="0"/>
  </cellStyleXfs>
  <cellXfs count="68">
    <xf numFmtId="0" fontId="0" fillId="0" borderId="0" xfId="0"/>
    <xf numFmtId="0" fontId="2" fillId="2" borderId="0" xfId="0" applyFont="1" applyFill="1"/>
    <xf numFmtId="0" fontId="3" fillId="2" borderId="0" xfId="0" applyFont="1" applyFill="1"/>
    <xf numFmtId="0" fontId="3" fillId="2" borderId="0" xfId="0" applyFont="1" applyFill="1" applyAlignment="1">
      <alignment horizontal="center"/>
    </xf>
    <xf numFmtId="0" fontId="4" fillId="2" borderId="0" xfId="0" applyFont="1" applyFill="1"/>
    <xf numFmtId="0" fontId="5" fillId="2" borderId="0" xfId="0" applyFont="1" applyFill="1"/>
    <xf numFmtId="0" fontId="6" fillId="2" borderId="0" xfId="0" applyFont="1" applyFill="1"/>
    <xf numFmtId="0" fontId="7" fillId="2" borderId="0" xfId="0" applyFont="1" applyFill="1"/>
    <xf numFmtId="0" fontId="4" fillId="2" borderId="0" xfId="0" applyFont="1" applyFill="1" applyAlignment="1"/>
    <xf numFmtId="0" fontId="0" fillId="2" borderId="0" xfId="0" applyFill="1"/>
    <xf numFmtId="0" fontId="8" fillId="2" borderId="0" xfId="0" applyFont="1" applyFill="1"/>
    <xf numFmtId="0" fontId="9" fillId="2" borderId="0" xfId="0" applyFont="1" applyFill="1"/>
    <xf numFmtId="0" fontId="9" fillId="2" borderId="0" xfId="0" applyFont="1" applyFill="1" applyAlignment="1">
      <alignment horizontal="center"/>
    </xf>
    <xf numFmtId="0" fontId="6" fillId="2" borderId="0" xfId="0" applyFont="1" applyFill="1" applyAlignment="1"/>
    <xf numFmtId="0" fontId="11" fillId="2" borderId="0" xfId="0" applyFont="1" applyFill="1"/>
    <xf numFmtId="0" fontId="12" fillId="2" borderId="0" xfId="0" applyFont="1" applyFill="1"/>
    <xf numFmtId="0" fontId="12" fillId="2" borderId="0" xfId="0" applyFont="1" applyFill="1" applyAlignment="1">
      <alignment horizontal="center"/>
    </xf>
    <xf numFmtId="0" fontId="13" fillId="2" borderId="0" xfId="0" applyFont="1" applyFill="1"/>
    <xf numFmtId="0" fontId="14" fillId="2" borderId="0" xfId="0" applyFont="1" applyFill="1"/>
    <xf numFmtId="165" fontId="4" fillId="2" borderId="0" xfId="1" applyNumberFormat="1" applyFont="1" applyFill="1"/>
    <xf numFmtId="165" fontId="4" fillId="2" borderId="0" xfId="0" applyNumberFormat="1" applyFont="1" applyFill="1"/>
    <xf numFmtId="0" fontId="15" fillId="2" borderId="0" xfId="0" applyFont="1" applyFill="1" applyAlignment="1">
      <alignment horizontal="right"/>
    </xf>
    <xf numFmtId="0" fontId="16" fillId="2" borderId="0" xfId="0" applyFont="1" applyFill="1"/>
    <xf numFmtId="0" fontId="16" fillId="2" borderId="0" xfId="0" applyFont="1" applyFill="1" applyAlignment="1">
      <alignment horizontal="center"/>
    </xf>
    <xf numFmtId="0" fontId="17" fillId="0" borderId="0" xfId="0" applyFont="1" applyFill="1"/>
    <xf numFmtId="0" fontId="18" fillId="3" borderId="1" xfId="0" applyFont="1" applyFill="1" applyBorder="1" applyAlignment="1">
      <alignment horizontal="center" vertical="center" wrapText="1"/>
    </xf>
    <xf numFmtId="0" fontId="18" fillId="3" borderId="2" xfId="0" applyFont="1" applyFill="1" applyBorder="1" applyAlignment="1">
      <alignment horizontal="center" vertical="center" wrapText="1"/>
    </xf>
    <xf numFmtId="0" fontId="18" fillId="3" borderId="3" xfId="0" applyFont="1" applyFill="1" applyBorder="1" applyAlignment="1">
      <alignment horizontal="center" vertical="center" wrapText="1"/>
    </xf>
    <xf numFmtId="0" fontId="18" fillId="4" borderId="4" xfId="2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center" vertical="center"/>
    </xf>
    <xf numFmtId="0" fontId="18" fillId="4" borderId="1" xfId="0" applyFont="1" applyFill="1" applyBorder="1" applyAlignment="1">
      <alignment horizontal="center"/>
    </xf>
    <xf numFmtId="0" fontId="19" fillId="4" borderId="1" xfId="0" applyFont="1" applyFill="1" applyBorder="1" applyAlignment="1">
      <alignment horizontal="center"/>
    </xf>
    <xf numFmtId="0" fontId="18" fillId="4" borderId="5" xfId="2" applyFont="1" applyFill="1" applyBorder="1" applyAlignment="1">
      <alignment horizontal="center" vertical="center" wrapText="1"/>
    </xf>
    <xf numFmtId="166" fontId="17" fillId="0" borderId="6" xfId="2" applyNumberFormat="1" applyFont="1" applyFill="1" applyBorder="1" applyAlignment="1">
      <alignment horizontal="center" vertical="center" wrapText="1"/>
    </xf>
    <xf numFmtId="166" fontId="18" fillId="0" borderId="7" xfId="0" applyNumberFormat="1" applyFont="1" applyFill="1" applyBorder="1" applyAlignment="1">
      <alignment horizontal="right" vertical="center"/>
    </xf>
    <xf numFmtId="166" fontId="18" fillId="0" borderId="8" xfId="1" applyNumberFormat="1" applyFont="1" applyFill="1" applyBorder="1"/>
    <xf numFmtId="166" fontId="18" fillId="0" borderId="7" xfId="1" applyNumberFormat="1" applyFont="1" applyFill="1" applyBorder="1"/>
    <xf numFmtId="166" fontId="18" fillId="5" borderId="8" xfId="1" applyNumberFormat="1" applyFont="1" applyFill="1" applyBorder="1"/>
    <xf numFmtId="166" fontId="17" fillId="0" borderId="9" xfId="2" applyNumberFormat="1" applyFont="1" applyFill="1" applyBorder="1" applyAlignment="1">
      <alignment horizontal="center" vertical="center" wrapText="1"/>
    </xf>
    <xf numFmtId="166" fontId="18" fillId="0" borderId="10" xfId="0" applyNumberFormat="1" applyFont="1" applyFill="1" applyBorder="1" applyAlignment="1">
      <alignment horizontal="right" vertical="center"/>
    </xf>
    <xf numFmtId="166" fontId="18" fillId="0" borderId="11" xfId="1" applyNumberFormat="1" applyFont="1" applyFill="1" applyBorder="1"/>
    <xf numFmtId="166" fontId="18" fillId="0" borderId="10" xfId="1" applyNumberFormat="1" applyFont="1" applyFill="1" applyBorder="1"/>
    <xf numFmtId="166" fontId="18" fillId="5" borderId="11" xfId="1" applyNumberFormat="1" applyFont="1" applyFill="1" applyBorder="1"/>
    <xf numFmtId="166" fontId="18" fillId="2" borderId="10" xfId="1" applyNumberFormat="1" applyFont="1" applyFill="1" applyBorder="1"/>
    <xf numFmtId="166" fontId="18" fillId="2" borderId="11" xfId="1" applyNumberFormat="1" applyFont="1" applyFill="1" applyBorder="1"/>
    <xf numFmtId="166" fontId="17" fillId="0" borderId="9" xfId="2" applyNumberFormat="1" applyFont="1" applyFill="1" applyBorder="1" applyAlignment="1">
      <alignment vertical="center" wrapText="1"/>
    </xf>
    <xf numFmtId="166" fontId="17" fillId="0" borderId="6" xfId="2" applyNumberFormat="1" applyFont="1" applyFill="1" applyBorder="1" applyAlignment="1">
      <alignment vertical="center" wrapText="1"/>
    </xf>
    <xf numFmtId="166" fontId="17" fillId="0" borderId="12" xfId="2" applyNumberFormat="1" applyFont="1" applyFill="1" applyBorder="1" applyAlignment="1">
      <alignment vertical="center" wrapText="1"/>
    </xf>
    <xf numFmtId="3" fontId="20" fillId="3" borderId="3" xfId="2" applyNumberFormat="1" applyFont="1" applyFill="1" applyBorder="1" applyAlignment="1">
      <alignment horizontal="left" vertical="center" wrapText="1"/>
    </xf>
    <xf numFmtId="0" fontId="18" fillId="4" borderId="1" xfId="2" applyFont="1" applyFill="1" applyBorder="1" applyAlignment="1">
      <alignment horizontal="center" vertical="center" wrapText="1"/>
    </xf>
    <xf numFmtId="166" fontId="18" fillId="3" borderId="13" xfId="0" applyNumberFormat="1" applyFont="1" applyFill="1" applyBorder="1" applyAlignment="1">
      <alignment horizontal="right" vertical="center"/>
    </xf>
    <xf numFmtId="166" fontId="18" fillId="3" borderId="3" xfId="0" applyNumberFormat="1" applyFont="1" applyFill="1" applyBorder="1" applyAlignment="1">
      <alignment horizontal="right" vertical="center"/>
    </xf>
    <xf numFmtId="166" fontId="18" fillId="3" borderId="1" xfId="0" applyNumberFormat="1" applyFont="1" applyFill="1" applyBorder="1" applyAlignment="1">
      <alignment horizontal="right" vertical="center"/>
    </xf>
    <xf numFmtId="0" fontId="21" fillId="2" borderId="0" xfId="0" applyFont="1" applyFill="1" applyBorder="1"/>
    <xf numFmtId="0" fontId="16" fillId="2" borderId="0" xfId="0" applyFont="1" applyFill="1" applyBorder="1" applyAlignment="1">
      <alignment horizontal="center"/>
    </xf>
    <xf numFmtId="166" fontId="21" fillId="2" borderId="0" xfId="0" applyNumberFormat="1" applyFont="1" applyFill="1" applyBorder="1"/>
    <xf numFmtId="0" fontId="21" fillId="2" borderId="4" xfId="0" applyFont="1" applyFill="1" applyBorder="1"/>
    <xf numFmtId="0" fontId="21" fillId="2" borderId="2" xfId="0" applyFont="1" applyFill="1" applyBorder="1"/>
    <xf numFmtId="0" fontId="16" fillId="2" borderId="2" xfId="0" applyFont="1" applyFill="1" applyBorder="1" applyAlignment="1">
      <alignment horizontal="center"/>
    </xf>
    <xf numFmtId="0" fontId="16" fillId="2" borderId="14" xfId="0" applyFont="1" applyFill="1" applyBorder="1" applyAlignment="1">
      <alignment horizontal="center"/>
    </xf>
    <xf numFmtId="0" fontId="0" fillId="2" borderId="17" xfId="0" applyFill="1" applyBorder="1"/>
    <xf numFmtId="0" fontId="0" fillId="2" borderId="18" xfId="0" applyFill="1" applyBorder="1"/>
    <xf numFmtId="0" fontId="0" fillId="2" borderId="18" xfId="0" applyFill="1" applyBorder="1" applyAlignment="1">
      <alignment horizontal="center"/>
    </xf>
    <xf numFmtId="0" fontId="0" fillId="2" borderId="19" xfId="0" applyFill="1" applyBorder="1"/>
    <xf numFmtId="0" fontId="10" fillId="2" borderId="0" xfId="0" applyFont="1" applyFill="1" applyAlignment="1">
      <alignment horizontal="center"/>
    </xf>
    <xf numFmtId="0" fontId="18" fillId="2" borderId="15" xfId="0" applyFont="1" applyFill="1" applyBorder="1" applyAlignment="1">
      <alignment horizontal="center"/>
    </xf>
    <xf numFmtId="0" fontId="18" fillId="2" borderId="0" xfId="0" applyFont="1" applyFill="1" applyBorder="1" applyAlignment="1">
      <alignment horizontal="center"/>
    </xf>
    <xf numFmtId="0" fontId="18" fillId="2" borderId="16" xfId="0" applyFont="1" applyFill="1" applyBorder="1" applyAlignment="1">
      <alignment horizontal="center"/>
    </xf>
  </cellXfs>
  <cellStyles count="3">
    <cellStyle name="Millares" xfId="1" builtinId="3"/>
    <cellStyle name="Normal" xfId="0" builtinId="0"/>
    <cellStyle name="Normal_Simulacion 3.1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6"/>
  <sheetViews>
    <sheetView tabSelected="1" topLeftCell="A4" zoomScale="70" zoomScaleNormal="70" workbookViewId="0">
      <selection activeCell="A86" sqref="A86"/>
    </sheetView>
  </sheetViews>
  <sheetFormatPr baseColWidth="10" defaultRowHeight="15" x14ac:dyDescent="0.25"/>
  <cols>
    <col min="1" max="1" width="63.140625" bestFit="1" customWidth="1"/>
    <col min="2" max="2" width="46.28515625" bestFit="1" customWidth="1"/>
    <col min="3" max="3" width="25" bestFit="1" customWidth="1"/>
    <col min="4" max="4" width="34.85546875" bestFit="1" customWidth="1"/>
    <col min="5" max="6" width="23.140625" bestFit="1" customWidth="1"/>
    <col min="7" max="8" width="24.42578125" bestFit="1" customWidth="1"/>
    <col min="9" max="13" width="23.140625" bestFit="1" customWidth="1"/>
    <col min="14" max="16" width="18.28515625" bestFit="1" customWidth="1"/>
    <col min="17" max="17" width="25" bestFit="1" customWidth="1"/>
    <col min="18" max="18" width="23.140625" bestFit="1" customWidth="1"/>
  </cols>
  <sheetData>
    <row r="1" spans="1:18" ht="20.25" x14ac:dyDescent="0.3">
      <c r="A1" s="1" t="s">
        <v>0</v>
      </c>
      <c r="B1" s="2"/>
      <c r="C1" s="3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spans="1:18" ht="20.25" x14ac:dyDescent="0.3">
      <c r="A2" s="1" t="s">
        <v>1</v>
      </c>
      <c r="B2" s="2"/>
      <c r="C2" s="3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spans="1:18" ht="20.25" x14ac:dyDescent="0.3">
      <c r="A3" s="1" t="s">
        <v>2</v>
      </c>
      <c r="B3" s="2"/>
      <c r="C3" s="3"/>
      <c r="D3" s="4"/>
      <c r="E3" s="5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</row>
    <row r="4" spans="1:18" ht="20.25" x14ac:dyDescent="0.3">
      <c r="A4" s="6" t="s">
        <v>3</v>
      </c>
      <c r="B4" s="7"/>
      <c r="C4" s="8"/>
      <c r="D4" s="8"/>
      <c r="E4" s="8"/>
      <c r="F4" s="8"/>
      <c r="G4" s="8"/>
      <c r="H4" s="8"/>
      <c r="I4" s="8"/>
      <c r="J4" s="8"/>
      <c r="K4" s="9"/>
      <c r="L4" s="9"/>
      <c r="M4" s="9"/>
      <c r="N4" s="9"/>
      <c r="O4" s="9"/>
      <c r="P4" s="4"/>
      <c r="Q4" s="4"/>
      <c r="R4" s="4"/>
    </row>
    <row r="5" spans="1:18" ht="20.25" x14ac:dyDescent="0.3">
      <c r="A5" s="10" t="s">
        <v>4</v>
      </c>
      <c r="B5" s="11"/>
      <c r="C5" s="12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</row>
    <row r="6" spans="1:18" ht="30.75" x14ac:dyDescent="0.45">
      <c r="A6" s="10"/>
      <c r="B6" s="11"/>
      <c r="C6" s="64" t="s">
        <v>5</v>
      </c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</row>
    <row r="7" spans="1:18" ht="20.25" x14ac:dyDescent="0.3">
      <c r="A7" s="10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</row>
    <row r="8" spans="1:18" ht="24.75" x14ac:dyDescent="0.45">
      <c r="A8" s="14" t="s">
        <v>6</v>
      </c>
      <c r="B8" s="15"/>
      <c r="C8" s="16"/>
      <c r="D8" s="17"/>
      <c r="E8" s="18"/>
      <c r="F8" s="4"/>
      <c r="G8" s="4"/>
      <c r="H8" s="9"/>
      <c r="I8" s="9"/>
      <c r="J8" s="4"/>
      <c r="K8" s="4"/>
      <c r="L8" s="4"/>
      <c r="M8" s="4"/>
      <c r="N8" s="4"/>
      <c r="O8" s="4"/>
      <c r="P8" s="4"/>
      <c r="Q8" s="4"/>
      <c r="R8" s="4"/>
    </row>
    <row r="9" spans="1:18" ht="22.5" x14ac:dyDescent="0.45">
      <c r="A9" s="14" t="s">
        <v>7</v>
      </c>
      <c r="B9" s="15"/>
      <c r="C9" s="16"/>
      <c r="D9" s="17"/>
      <c r="E9" s="4"/>
      <c r="F9" s="4"/>
      <c r="G9" s="4"/>
      <c r="H9" s="4"/>
      <c r="I9" s="4"/>
      <c r="J9" s="4"/>
      <c r="K9" s="4"/>
      <c r="L9" s="19"/>
      <c r="M9" s="4"/>
      <c r="N9" s="4"/>
      <c r="O9" s="4"/>
      <c r="P9" s="4"/>
      <c r="Q9" s="20"/>
      <c r="R9" s="4"/>
    </row>
    <row r="10" spans="1:18" ht="22.5" x14ac:dyDescent="0.45">
      <c r="A10" s="15"/>
      <c r="B10" s="15"/>
      <c r="C10" s="16"/>
      <c r="D10" s="17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</row>
    <row r="11" spans="1:18" ht="16.5" x14ac:dyDescent="0.3">
      <c r="A11" s="21"/>
      <c r="B11" s="21"/>
      <c r="C11" s="4"/>
      <c r="D11" s="22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</row>
    <row r="12" spans="1:18" ht="16.5" thickBot="1" x14ac:dyDescent="0.3">
      <c r="A12" s="5"/>
      <c r="B12" s="5"/>
      <c r="C12" s="23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</row>
    <row r="13" spans="1:18" ht="72.75" thickBot="1" x14ac:dyDescent="0.3">
      <c r="A13" s="24"/>
      <c r="B13" s="25" t="s">
        <v>8</v>
      </c>
      <c r="C13" s="26" t="s">
        <v>9</v>
      </c>
      <c r="D13" s="27" t="s">
        <v>10</v>
      </c>
      <c r="E13" s="25" t="s">
        <v>11</v>
      </c>
      <c r="F13" s="25" t="s">
        <v>12</v>
      </c>
      <c r="G13" s="25" t="s">
        <v>13</v>
      </c>
      <c r="H13" s="25" t="s">
        <v>14</v>
      </c>
      <c r="I13" s="25" t="s">
        <v>15</v>
      </c>
      <c r="J13" s="25" t="s">
        <v>16</v>
      </c>
      <c r="K13" s="25" t="s">
        <v>17</v>
      </c>
      <c r="L13" s="25" t="s">
        <v>18</v>
      </c>
      <c r="M13" s="25" t="s">
        <v>19</v>
      </c>
      <c r="N13" s="25" t="s">
        <v>20</v>
      </c>
      <c r="O13" s="25" t="s">
        <v>21</v>
      </c>
      <c r="P13" s="25" t="s">
        <v>22</v>
      </c>
      <c r="Q13" s="25" t="s">
        <v>23</v>
      </c>
      <c r="R13" s="25" t="s">
        <v>24</v>
      </c>
    </row>
    <row r="14" spans="1:18" ht="18.75" thickBot="1" x14ac:dyDescent="0.3">
      <c r="A14" s="28" t="s">
        <v>25</v>
      </c>
      <c r="B14" s="29"/>
      <c r="C14" s="30" t="s">
        <v>26</v>
      </c>
      <c r="D14" s="30" t="s">
        <v>26</v>
      </c>
      <c r="E14" s="30" t="s">
        <v>27</v>
      </c>
      <c r="F14" s="30" t="s">
        <v>27</v>
      </c>
      <c r="G14" s="30" t="s">
        <v>27</v>
      </c>
      <c r="H14" s="30" t="s">
        <v>27</v>
      </c>
      <c r="I14" s="30" t="s">
        <v>27</v>
      </c>
      <c r="J14" s="30" t="s">
        <v>27</v>
      </c>
      <c r="K14" s="30" t="s">
        <v>27</v>
      </c>
      <c r="L14" s="30" t="s">
        <v>27</v>
      </c>
      <c r="M14" s="30" t="s">
        <v>27</v>
      </c>
      <c r="N14" s="30" t="s">
        <v>27</v>
      </c>
      <c r="O14" s="30" t="s">
        <v>27</v>
      </c>
      <c r="P14" s="30" t="s">
        <v>27</v>
      </c>
      <c r="Q14" s="30" t="s">
        <v>26</v>
      </c>
      <c r="R14" s="31"/>
    </row>
    <row r="15" spans="1:18" ht="18.75" thickBot="1" x14ac:dyDescent="0.3">
      <c r="A15" s="25" t="s">
        <v>28</v>
      </c>
      <c r="B15" s="32" t="s">
        <v>29</v>
      </c>
      <c r="C15" s="33">
        <f>+E15*12</f>
        <v>582756792</v>
      </c>
      <c r="D15" s="34">
        <f>+Q15</f>
        <v>437067594</v>
      </c>
      <c r="E15" s="35">
        <v>48563066</v>
      </c>
      <c r="F15" s="35">
        <v>48563066</v>
      </c>
      <c r="G15" s="35">
        <v>48563066</v>
      </c>
      <c r="H15" s="36">
        <v>48563066</v>
      </c>
      <c r="I15" s="35">
        <v>48563066</v>
      </c>
      <c r="J15" s="35">
        <v>48563066</v>
      </c>
      <c r="K15" s="35">
        <v>48563066</v>
      </c>
      <c r="L15" s="35">
        <v>48563066</v>
      </c>
      <c r="M15" s="35">
        <v>48563066</v>
      </c>
      <c r="N15" s="35"/>
      <c r="O15" s="35"/>
      <c r="P15" s="35"/>
      <c r="Q15" s="37">
        <f t="shared" ref="Q15:Q39" si="0">SUM(E15:P15)</f>
        <v>437067594</v>
      </c>
      <c r="R15" s="37">
        <f>+D15-Q15</f>
        <v>0</v>
      </c>
    </row>
    <row r="16" spans="1:18" ht="18.75" thickBot="1" x14ac:dyDescent="0.3">
      <c r="A16" s="25" t="s">
        <v>30</v>
      </c>
      <c r="B16" s="32" t="s">
        <v>29</v>
      </c>
      <c r="C16" s="38">
        <f>+F16*12</f>
        <v>28009464</v>
      </c>
      <c r="D16" s="39">
        <f>SUM(E16:P16)</f>
        <v>21007098</v>
      </c>
      <c r="E16" s="40">
        <v>2334122</v>
      </c>
      <c r="F16" s="40">
        <v>2334122</v>
      </c>
      <c r="G16" s="40">
        <v>2334122</v>
      </c>
      <c r="H16" s="41">
        <v>2334122</v>
      </c>
      <c r="I16" s="40">
        <v>2334122</v>
      </c>
      <c r="J16" s="40">
        <v>2334122</v>
      </c>
      <c r="K16" s="40">
        <v>2334122</v>
      </c>
      <c r="L16" s="40">
        <v>2334122</v>
      </c>
      <c r="M16" s="40">
        <v>2334122</v>
      </c>
      <c r="N16" s="40"/>
      <c r="O16" s="40"/>
      <c r="P16" s="40"/>
      <c r="Q16" s="42">
        <f t="shared" si="0"/>
        <v>21007098</v>
      </c>
      <c r="R16" s="37">
        <f t="shared" ref="R16:R40" si="1">+D16-Q16</f>
        <v>0</v>
      </c>
    </row>
    <row r="17" spans="1:18" ht="18.75" thickBot="1" x14ac:dyDescent="0.3">
      <c r="A17" s="25" t="s">
        <v>31</v>
      </c>
      <c r="B17" s="32" t="s">
        <v>29</v>
      </c>
      <c r="C17" s="38">
        <f>+E17*12</f>
        <v>4951272</v>
      </c>
      <c r="D17" s="39">
        <f>SUM(E17:P17)</f>
        <v>4864131</v>
      </c>
      <c r="E17" s="40">
        <v>412606</v>
      </c>
      <c r="F17" s="40">
        <v>412606</v>
      </c>
      <c r="G17" s="40">
        <v>412606</v>
      </c>
      <c r="H17" s="41">
        <v>412606</v>
      </c>
      <c r="I17" s="40">
        <v>412606</v>
      </c>
      <c r="J17" s="40">
        <v>412606</v>
      </c>
      <c r="K17" s="40">
        <v>1386225</v>
      </c>
      <c r="L17" s="40">
        <v>501115</v>
      </c>
      <c r="M17" s="40">
        <v>501155</v>
      </c>
      <c r="N17" s="40"/>
      <c r="O17" s="40"/>
      <c r="P17" s="40"/>
      <c r="Q17" s="42">
        <f t="shared" si="0"/>
        <v>4864131</v>
      </c>
      <c r="R17" s="37">
        <f t="shared" si="1"/>
        <v>0</v>
      </c>
    </row>
    <row r="18" spans="1:18" ht="18.75" thickBot="1" x14ac:dyDescent="0.3">
      <c r="A18" s="25" t="s">
        <v>32</v>
      </c>
      <c r="B18" s="32" t="s">
        <v>29</v>
      </c>
      <c r="C18" s="38">
        <f>+E18*12</f>
        <v>3068592</v>
      </c>
      <c r="D18" s="39">
        <f>SUM(E18:P18)</f>
        <v>2301444</v>
      </c>
      <c r="E18" s="40">
        <v>255716</v>
      </c>
      <c r="F18" s="40">
        <v>255716</v>
      </c>
      <c r="G18" s="40">
        <v>255716</v>
      </c>
      <c r="H18" s="43">
        <v>255716</v>
      </c>
      <c r="I18" s="40">
        <v>255716</v>
      </c>
      <c r="J18" s="40">
        <v>255716</v>
      </c>
      <c r="K18" s="40">
        <v>255716</v>
      </c>
      <c r="L18" s="40">
        <v>255716</v>
      </c>
      <c r="M18" s="40">
        <v>255716</v>
      </c>
      <c r="N18" s="40"/>
      <c r="O18" s="40"/>
      <c r="P18" s="40"/>
      <c r="Q18" s="42">
        <f t="shared" si="0"/>
        <v>2301444</v>
      </c>
      <c r="R18" s="37">
        <f t="shared" si="1"/>
        <v>0</v>
      </c>
    </row>
    <row r="19" spans="1:18" ht="18.75" thickBot="1" x14ac:dyDescent="0.3">
      <c r="A19" s="25" t="s">
        <v>33</v>
      </c>
      <c r="B19" s="32">
        <v>1519</v>
      </c>
      <c r="C19" s="38">
        <v>26099177</v>
      </c>
      <c r="D19" s="39">
        <f>+G19+H19+2174931+2174932+2174931+2174931+2174931</f>
        <v>19574382</v>
      </c>
      <c r="E19" s="40"/>
      <c r="F19" s="40"/>
      <c r="G19" s="40">
        <v>6524794</v>
      </c>
      <c r="H19" s="43">
        <v>2174932</v>
      </c>
      <c r="I19" s="40">
        <v>2174931</v>
      </c>
      <c r="J19" s="40"/>
      <c r="K19" s="40"/>
      <c r="L19" s="44">
        <v>4349863</v>
      </c>
      <c r="M19" s="40"/>
      <c r="N19" s="40"/>
      <c r="O19" s="40"/>
      <c r="P19" s="40"/>
      <c r="Q19" s="42">
        <f>SUM(E19:P19)</f>
        <v>15224520</v>
      </c>
      <c r="R19" s="37">
        <f t="shared" si="1"/>
        <v>4349862</v>
      </c>
    </row>
    <row r="20" spans="1:18" ht="18.75" thickBot="1" x14ac:dyDescent="0.3">
      <c r="A20" s="25" t="s">
        <v>34</v>
      </c>
      <c r="B20" s="32">
        <v>945</v>
      </c>
      <c r="C20" s="38">
        <v>17548529</v>
      </c>
      <c r="D20" s="39">
        <f>+H20+4387132</f>
        <v>13161396</v>
      </c>
      <c r="E20" s="40"/>
      <c r="F20" s="40"/>
      <c r="G20" s="40"/>
      <c r="H20" s="43">
        <v>8774264</v>
      </c>
      <c r="I20" s="40"/>
      <c r="J20" s="40"/>
      <c r="K20" s="40"/>
      <c r="L20" s="44"/>
      <c r="M20" s="40"/>
      <c r="N20" s="40"/>
      <c r="O20" s="40"/>
      <c r="P20" s="40"/>
      <c r="Q20" s="42">
        <f t="shared" si="0"/>
        <v>8774264</v>
      </c>
      <c r="R20" s="37">
        <f t="shared" si="1"/>
        <v>4387132</v>
      </c>
    </row>
    <row r="21" spans="1:18" ht="18.75" thickBot="1" x14ac:dyDescent="0.3">
      <c r="A21" s="25" t="s">
        <v>35</v>
      </c>
      <c r="B21" s="32" t="s">
        <v>29</v>
      </c>
      <c r="C21" s="38"/>
      <c r="D21" s="39">
        <f>+M21</f>
        <v>-132908</v>
      </c>
      <c r="E21" s="40"/>
      <c r="F21" s="40"/>
      <c r="G21" s="40"/>
      <c r="H21" s="43"/>
      <c r="I21" s="40"/>
      <c r="J21" s="40"/>
      <c r="K21" s="40"/>
      <c r="L21" s="44"/>
      <c r="M21" s="40">
        <v>-132908</v>
      </c>
      <c r="N21" s="40"/>
      <c r="O21" s="40"/>
      <c r="P21" s="40"/>
      <c r="Q21" s="42">
        <f t="shared" si="0"/>
        <v>-132908</v>
      </c>
      <c r="R21" s="37">
        <f t="shared" si="1"/>
        <v>0</v>
      </c>
    </row>
    <row r="22" spans="1:18" ht="18.75" thickBot="1" x14ac:dyDescent="0.3">
      <c r="A22" s="25" t="s">
        <v>36</v>
      </c>
      <c r="B22" s="32" t="s">
        <v>29</v>
      </c>
      <c r="C22" s="38"/>
      <c r="D22" s="39">
        <f>9569406+10888487</f>
        <v>20457893</v>
      </c>
      <c r="E22" s="40"/>
      <c r="F22" s="40"/>
      <c r="G22" s="40"/>
      <c r="H22" s="43"/>
      <c r="I22" s="40"/>
      <c r="J22" s="40"/>
      <c r="K22" s="40"/>
      <c r="L22" s="44">
        <f>9569406+10888487</f>
        <v>20457893</v>
      </c>
      <c r="M22" s="40"/>
      <c r="N22" s="40"/>
      <c r="O22" s="40"/>
      <c r="P22" s="40"/>
      <c r="Q22" s="42">
        <f t="shared" si="0"/>
        <v>20457893</v>
      </c>
      <c r="R22" s="37">
        <f t="shared" si="1"/>
        <v>0</v>
      </c>
    </row>
    <row r="23" spans="1:18" ht="18.75" thickBot="1" x14ac:dyDescent="0.3">
      <c r="A23" s="25" t="s">
        <v>37</v>
      </c>
      <c r="B23" s="32">
        <v>3306</v>
      </c>
      <c r="C23" s="38">
        <v>7588328</v>
      </c>
      <c r="D23" s="39">
        <v>5311830</v>
      </c>
      <c r="E23" s="40"/>
      <c r="F23" s="40"/>
      <c r="G23" s="40"/>
      <c r="H23" s="43"/>
      <c r="I23" s="40"/>
      <c r="J23" s="40"/>
      <c r="K23" s="40"/>
      <c r="L23" s="44"/>
      <c r="M23" s="40"/>
      <c r="N23" s="40"/>
      <c r="O23" s="40"/>
      <c r="P23" s="40"/>
      <c r="Q23" s="42">
        <f t="shared" si="0"/>
        <v>0</v>
      </c>
      <c r="R23" s="37">
        <f t="shared" si="1"/>
        <v>5311830</v>
      </c>
    </row>
    <row r="24" spans="1:18" ht="18.75" thickBot="1" x14ac:dyDescent="0.3">
      <c r="A24" s="25" t="s">
        <v>38</v>
      </c>
      <c r="B24" s="32">
        <v>897</v>
      </c>
      <c r="C24" s="38">
        <v>22188933</v>
      </c>
      <c r="D24" s="39">
        <v>22188933</v>
      </c>
      <c r="E24" s="40"/>
      <c r="F24" s="40"/>
      <c r="G24" s="40">
        <v>7396311</v>
      </c>
      <c r="H24" s="43">
        <v>14792622</v>
      </c>
      <c r="I24" s="40"/>
      <c r="J24" s="40"/>
      <c r="K24" s="40"/>
      <c r="L24" s="44"/>
      <c r="M24" s="40"/>
      <c r="N24" s="40"/>
      <c r="O24" s="40"/>
      <c r="P24" s="40"/>
      <c r="Q24" s="42">
        <f t="shared" si="0"/>
        <v>22188933</v>
      </c>
      <c r="R24" s="37">
        <f t="shared" si="1"/>
        <v>0</v>
      </c>
    </row>
    <row r="25" spans="1:18" ht="18.75" thickBot="1" x14ac:dyDescent="0.3">
      <c r="A25" s="25" t="s">
        <v>39</v>
      </c>
      <c r="B25" s="32">
        <v>946</v>
      </c>
      <c r="C25" s="45">
        <v>1505280</v>
      </c>
      <c r="D25" s="39">
        <v>1053696</v>
      </c>
      <c r="E25" s="40"/>
      <c r="F25" s="40"/>
      <c r="G25" s="40">
        <v>1053696</v>
      </c>
      <c r="H25" s="43"/>
      <c r="I25" s="40"/>
      <c r="J25" s="40"/>
      <c r="K25" s="40"/>
      <c r="L25" s="44"/>
      <c r="M25" s="40"/>
      <c r="N25" s="40"/>
      <c r="O25" s="40"/>
      <c r="P25" s="40"/>
      <c r="Q25" s="42">
        <f t="shared" si="0"/>
        <v>1053696</v>
      </c>
      <c r="R25" s="37">
        <f t="shared" si="1"/>
        <v>0</v>
      </c>
    </row>
    <row r="26" spans="1:18" ht="18.75" thickBot="1" x14ac:dyDescent="0.3">
      <c r="A26" s="25" t="s">
        <v>40</v>
      </c>
      <c r="B26" s="32">
        <v>946</v>
      </c>
      <c r="C26" s="45">
        <v>10509590</v>
      </c>
      <c r="D26" s="39">
        <v>7356712.9999999991</v>
      </c>
      <c r="E26" s="40"/>
      <c r="F26" s="40"/>
      <c r="G26" s="40">
        <v>7356712.9999999991</v>
      </c>
      <c r="H26" s="43"/>
      <c r="I26" s="40"/>
      <c r="J26" s="40"/>
      <c r="K26" s="40"/>
      <c r="L26" s="44"/>
      <c r="M26" s="40"/>
      <c r="N26" s="40"/>
      <c r="O26" s="40"/>
      <c r="P26" s="40"/>
      <c r="Q26" s="42">
        <f t="shared" si="0"/>
        <v>7356712.9999999991</v>
      </c>
      <c r="R26" s="37">
        <f t="shared" si="1"/>
        <v>0</v>
      </c>
    </row>
    <row r="27" spans="1:18" ht="18.75" thickBot="1" x14ac:dyDescent="0.3">
      <c r="A27" s="25" t="s">
        <v>41</v>
      </c>
      <c r="B27" s="32">
        <v>2303</v>
      </c>
      <c r="C27" s="38">
        <v>13798889</v>
      </c>
      <c r="D27" s="39">
        <f>+J27+1242942</f>
        <v>7584178</v>
      </c>
      <c r="E27" s="40"/>
      <c r="F27" s="40"/>
      <c r="G27" s="40"/>
      <c r="H27" s="43"/>
      <c r="I27" s="40"/>
      <c r="J27" s="40">
        <v>6341236</v>
      </c>
      <c r="K27" s="40"/>
      <c r="L27" s="44">
        <v>1242942</v>
      </c>
      <c r="M27" s="40"/>
      <c r="N27" s="40"/>
      <c r="O27" s="40"/>
      <c r="P27" s="40"/>
      <c r="Q27" s="42">
        <f t="shared" si="0"/>
        <v>7584178</v>
      </c>
      <c r="R27" s="37">
        <f t="shared" si="1"/>
        <v>0</v>
      </c>
    </row>
    <row r="28" spans="1:18" ht="36.75" thickBot="1" x14ac:dyDescent="0.3">
      <c r="A28" s="25" t="s">
        <v>42</v>
      </c>
      <c r="B28" s="32">
        <v>3969</v>
      </c>
      <c r="C28" s="38">
        <v>1262040</v>
      </c>
      <c r="D28" s="39"/>
      <c r="E28" s="40"/>
      <c r="F28" s="40"/>
      <c r="G28" s="40"/>
      <c r="H28" s="43"/>
      <c r="I28" s="40"/>
      <c r="J28" s="40"/>
      <c r="K28" s="40"/>
      <c r="L28" s="44"/>
      <c r="M28" s="40"/>
      <c r="N28" s="40"/>
      <c r="O28" s="40"/>
      <c r="P28" s="40"/>
      <c r="Q28" s="42">
        <f t="shared" si="0"/>
        <v>0</v>
      </c>
      <c r="R28" s="37">
        <f t="shared" si="1"/>
        <v>0</v>
      </c>
    </row>
    <row r="29" spans="1:18" ht="18.75" thickBot="1" x14ac:dyDescent="0.3">
      <c r="A29" s="25" t="s">
        <v>43</v>
      </c>
      <c r="B29" s="32">
        <v>1291</v>
      </c>
      <c r="C29" s="46">
        <v>98839</v>
      </c>
      <c r="D29" s="39">
        <v>69187.299999999988</v>
      </c>
      <c r="E29" s="40"/>
      <c r="F29" s="40"/>
      <c r="G29" s="40">
        <v>69187</v>
      </c>
      <c r="H29" s="43"/>
      <c r="I29" s="40"/>
      <c r="J29" s="40"/>
      <c r="K29" s="40"/>
      <c r="L29" s="44"/>
      <c r="M29" s="40"/>
      <c r="N29" s="40"/>
      <c r="O29" s="40"/>
      <c r="P29" s="40"/>
      <c r="Q29" s="42">
        <f t="shared" si="0"/>
        <v>69187</v>
      </c>
      <c r="R29" s="37">
        <f t="shared" si="1"/>
        <v>0.29999999998835847</v>
      </c>
    </row>
    <row r="30" spans="1:18" ht="18.75" thickBot="1" x14ac:dyDescent="0.3">
      <c r="A30" s="25" t="s">
        <v>44</v>
      </c>
      <c r="B30" s="32">
        <v>1291</v>
      </c>
      <c r="C30" s="38">
        <v>8334900</v>
      </c>
      <c r="D30" s="39">
        <v>5834430</v>
      </c>
      <c r="E30" s="40"/>
      <c r="F30" s="40"/>
      <c r="G30" s="40">
        <f>+C30*T9</f>
        <v>0</v>
      </c>
      <c r="H30" s="43"/>
      <c r="I30" s="40"/>
      <c r="J30" s="40"/>
      <c r="K30" s="40"/>
      <c r="L30" s="44"/>
      <c r="M30" s="40"/>
      <c r="N30" s="40"/>
      <c r="O30" s="40"/>
      <c r="P30" s="40"/>
      <c r="Q30" s="42">
        <f t="shared" si="0"/>
        <v>0</v>
      </c>
      <c r="R30" s="37">
        <f t="shared" si="1"/>
        <v>5834430</v>
      </c>
    </row>
    <row r="31" spans="1:18" ht="18.75" thickBot="1" x14ac:dyDescent="0.3">
      <c r="A31" s="25" t="s">
        <v>45</v>
      </c>
      <c r="B31" s="32">
        <v>1522</v>
      </c>
      <c r="C31" s="47">
        <v>1611617</v>
      </c>
      <c r="D31" s="39">
        <f>+H31</f>
        <v>1128131.8999999999</v>
      </c>
      <c r="E31" s="40"/>
      <c r="F31" s="40"/>
      <c r="G31" s="40"/>
      <c r="H31" s="43">
        <v>1128131.8999999999</v>
      </c>
      <c r="I31" s="40"/>
      <c r="J31" s="40"/>
      <c r="K31" s="40"/>
      <c r="L31" s="44"/>
      <c r="M31" s="40"/>
      <c r="N31" s="40"/>
      <c r="O31" s="40"/>
      <c r="P31" s="40"/>
      <c r="Q31" s="42">
        <f t="shared" si="0"/>
        <v>1128131.8999999999</v>
      </c>
      <c r="R31" s="37">
        <f t="shared" si="1"/>
        <v>0</v>
      </c>
    </row>
    <row r="32" spans="1:18" ht="18.75" thickBot="1" x14ac:dyDescent="0.3">
      <c r="A32" s="25" t="s">
        <v>46</v>
      </c>
      <c r="B32" s="32"/>
      <c r="C32" s="47"/>
      <c r="D32" s="39"/>
      <c r="E32" s="40"/>
      <c r="F32" s="40"/>
      <c r="G32" s="40"/>
      <c r="H32" s="43"/>
      <c r="I32" s="40"/>
      <c r="J32" s="40"/>
      <c r="K32" s="40"/>
      <c r="L32" s="44"/>
      <c r="M32" s="40"/>
      <c r="N32" s="40"/>
      <c r="O32" s="40"/>
      <c r="P32" s="40"/>
      <c r="Q32" s="42">
        <f t="shared" si="0"/>
        <v>0</v>
      </c>
      <c r="R32" s="37">
        <f t="shared" si="1"/>
        <v>0</v>
      </c>
    </row>
    <row r="33" spans="1:18" ht="18.75" thickBot="1" x14ac:dyDescent="0.3">
      <c r="A33" s="25" t="s">
        <v>47</v>
      </c>
      <c r="B33" s="32">
        <v>1522</v>
      </c>
      <c r="C33" s="47">
        <v>5076966</v>
      </c>
      <c r="D33" s="39">
        <f>+H33</f>
        <v>3553876.1999999997</v>
      </c>
      <c r="E33" s="40"/>
      <c r="F33" s="40"/>
      <c r="G33" s="40"/>
      <c r="H33" s="43">
        <v>3553876.1999999997</v>
      </c>
      <c r="I33" s="40"/>
      <c r="J33" s="40"/>
      <c r="K33" s="40"/>
      <c r="L33" s="44"/>
      <c r="M33" s="40"/>
      <c r="N33" s="40"/>
      <c r="O33" s="40"/>
      <c r="P33" s="40"/>
      <c r="Q33" s="42">
        <f t="shared" si="0"/>
        <v>3553876.1999999997</v>
      </c>
      <c r="R33" s="37">
        <f t="shared" si="1"/>
        <v>0</v>
      </c>
    </row>
    <row r="34" spans="1:18" ht="18.75" thickBot="1" x14ac:dyDescent="0.3">
      <c r="A34" s="25" t="s">
        <v>48</v>
      </c>
      <c r="B34" s="32">
        <v>1522</v>
      </c>
      <c r="C34" s="47">
        <v>21434040</v>
      </c>
      <c r="D34" s="39">
        <f>+H34</f>
        <v>15003827.999999998</v>
      </c>
      <c r="E34" s="40"/>
      <c r="F34" s="40"/>
      <c r="G34" s="40"/>
      <c r="H34" s="43">
        <v>15003827.999999998</v>
      </c>
      <c r="I34" s="40"/>
      <c r="J34" s="40"/>
      <c r="K34" s="40"/>
      <c r="L34" s="44"/>
      <c r="M34" s="40"/>
      <c r="N34" s="40"/>
      <c r="O34" s="40"/>
      <c r="P34" s="40"/>
      <c r="Q34" s="42">
        <f t="shared" si="0"/>
        <v>15003827.999999998</v>
      </c>
      <c r="R34" s="37">
        <f t="shared" si="1"/>
        <v>0</v>
      </c>
    </row>
    <row r="35" spans="1:18" ht="18.75" thickBot="1" x14ac:dyDescent="0.3">
      <c r="A35" s="25" t="s">
        <v>49</v>
      </c>
      <c r="B35" s="32">
        <v>1292</v>
      </c>
      <c r="C35" s="45">
        <v>1264156</v>
      </c>
      <c r="D35" s="39">
        <v>884909</v>
      </c>
      <c r="E35" s="40"/>
      <c r="F35" s="40"/>
      <c r="G35" s="40">
        <v>884909</v>
      </c>
      <c r="H35" s="43"/>
      <c r="I35" s="40"/>
      <c r="J35" s="40"/>
      <c r="K35" s="40"/>
      <c r="L35" s="44"/>
      <c r="M35" s="40"/>
      <c r="N35" s="40"/>
      <c r="O35" s="40"/>
      <c r="P35" s="40"/>
      <c r="Q35" s="42">
        <f t="shared" si="0"/>
        <v>884909</v>
      </c>
      <c r="R35" s="37">
        <f t="shared" si="1"/>
        <v>0</v>
      </c>
    </row>
    <row r="36" spans="1:18" ht="18.75" thickBot="1" x14ac:dyDescent="0.3">
      <c r="A36" s="25" t="s">
        <v>50</v>
      </c>
      <c r="B36" s="32">
        <v>2300</v>
      </c>
      <c r="C36" s="38">
        <v>6388560</v>
      </c>
      <c r="D36" s="39">
        <f>+J36</f>
        <v>3833136</v>
      </c>
      <c r="E36" s="40"/>
      <c r="F36" s="40"/>
      <c r="G36" s="40"/>
      <c r="H36" s="43"/>
      <c r="I36" s="40"/>
      <c r="J36" s="40">
        <v>3833136</v>
      </c>
      <c r="K36" s="40"/>
      <c r="L36" s="44"/>
      <c r="M36" s="40"/>
      <c r="N36" s="40"/>
      <c r="O36" s="40"/>
      <c r="P36" s="40"/>
      <c r="Q36" s="42">
        <f t="shared" si="0"/>
        <v>3833136</v>
      </c>
      <c r="R36" s="37">
        <f t="shared" si="1"/>
        <v>0</v>
      </c>
    </row>
    <row r="37" spans="1:18" ht="18.75" thickBot="1" x14ac:dyDescent="0.3">
      <c r="A37" s="25" t="s">
        <v>51</v>
      </c>
      <c r="B37" s="32">
        <v>1521</v>
      </c>
      <c r="C37" s="38">
        <v>29672159</v>
      </c>
      <c r="D37" s="39">
        <v>20770511</v>
      </c>
      <c r="E37" s="40"/>
      <c r="F37" s="40"/>
      <c r="G37" s="40"/>
      <c r="H37" s="43"/>
      <c r="I37" s="40"/>
      <c r="J37" s="40"/>
      <c r="K37" s="40"/>
      <c r="L37" s="44">
        <v>20770511</v>
      </c>
      <c r="M37" s="40"/>
      <c r="N37" s="40"/>
      <c r="O37" s="40"/>
      <c r="P37" s="40"/>
      <c r="Q37" s="42">
        <f t="shared" si="0"/>
        <v>20770511</v>
      </c>
      <c r="R37" s="37">
        <f t="shared" si="1"/>
        <v>0</v>
      </c>
    </row>
    <row r="38" spans="1:18" ht="18.75" thickBot="1" x14ac:dyDescent="0.3">
      <c r="A38" s="25" t="s">
        <v>52</v>
      </c>
      <c r="B38" s="32">
        <v>2304</v>
      </c>
      <c r="C38" s="38">
        <v>1290417</v>
      </c>
      <c r="D38" s="39">
        <v>903291</v>
      </c>
      <c r="E38" s="40"/>
      <c r="F38" s="40"/>
      <c r="G38" s="40"/>
      <c r="H38" s="43"/>
      <c r="I38" s="40"/>
      <c r="J38" s="40"/>
      <c r="K38" s="40"/>
      <c r="L38" s="44">
        <v>903291</v>
      </c>
      <c r="M38" s="40"/>
      <c r="N38" s="40"/>
      <c r="O38" s="40"/>
      <c r="P38" s="40"/>
      <c r="Q38" s="42">
        <f t="shared" si="0"/>
        <v>903291</v>
      </c>
      <c r="R38" s="37">
        <f t="shared" si="1"/>
        <v>0</v>
      </c>
    </row>
    <row r="39" spans="1:18" ht="18.75" thickBot="1" x14ac:dyDescent="0.3">
      <c r="A39" s="25" t="s">
        <v>53</v>
      </c>
      <c r="B39" s="32">
        <v>3671</v>
      </c>
      <c r="C39" s="38">
        <v>1153098</v>
      </c>
      <c r="D39" s="39">
        <f>+J39</f>
        <v>807169</v>
      </c>
      <c r="E39" s="40"/>
      <c r="F39" s="40"/>
      <c r="G39" s="40"/>
      <c r="H39" s="43"/>
      <c r="I39" s="40"/>
      <c r="J39" s="40">
        <v>807169</v>
      </c>
      <c r="K39" s="40"/>
      <c r="L39" s="44"/>
      <c r="M39" s="40"/>
      <c r="N39" s="40"/>
      <c r="O39" s="40"/>
      <c r="P39" s="40"/>
      <c r="Q39" s="42">
        <f t="shared" si="0"/>
        <v>807169</v>
      </c>
      <c r="R39" s="37">
        <f t="shared" si="1"/>
        <v>0</v>
      </c>
    </row>
    <row r="40" spans="1:18" ht="18.75" thickBot="1" x14ac:dyDescent="0.3">
      <c r="A40" s="25" t="s">
        <v>54</v>
      </c>
      <c r="B40" s="32">
        <v>1523</v>
      </c>
      <c r="C40" s="38">
        <v>9782650</v>
      </c>
      <c r="D40" s="39">
        <f>+H40</f>
        <v>6847855</v>
      </c>
      <c r="E40" s="40"/>
      <c r="F40" s="40"/>
      <c r="G40" s="40"/>
      <c r="H40" s="43">
        <v>6847855</v>
      </c>
      <c r="I40" s="40"/>
      <c r="J40" s="40"/>
      <c r="K40" s="40"/>
      <c r="L40" s="44"/>
      <c r="M40" s="40"/>
      <c r="N40" s="40"/>
      <c r="O40" s="40"/>
      <c r="P40" s="40"/>
      <c r="Q40" s="42">
        <f t="shared" ref="Q40:Q47" si="2">SUM(E40:P40)</f>
        <v>6847855</v>
      </c>
      <c r="R40" s="37">
        <f t="shared" si="1"/>
        <v>0</v>
      </c>
    </row>
    <row r="41" spans="1:18" ht="36.75" thickBot="1" x14ac:dyDescent="0.3">
      <c r="A41" s="25" t="s">
        <v>55</v>
      </c>
      <c r="B41" s="32">
        <v>1524</v>
      </c>
      <c r="C41" s="38">
        <v>128136</v>
      </c>
      <c r="D41" s="39">
        <f>+H41</f>
        <v>128136</v>
      </c>
      <c r="E41" s="40"/>
      <c r="F41" s="40"/>
      <c r="G41" s="40"/>
      <c r="H41" s="43">
        <v>128136</v>
      </c>
      <c r="I41" s="40"/>
      <c r="J41" s="40"/>
      <c r="K41" s="40"/>
      <c r="L41" s="44"/>
      <c r="M41" s="40"/>
      <c r="N41" s="40"/>
      <c r="O41" s="40"/>
      <c r="P41" s="40"/>
      <c r="Q41" s="42">
        <f t="shared" si="2"/>
        <v>128136</v>
      </c>
      <c r="R41" s="37">
        <f t="shared" ref="R41:R47" si="3">+D41-Q41</f>
        <v>0</v>
      </c>
    </row>
    <row r="42" spans="1:18" ht="18.75" thickBot="1" x14ac:dyDescent="0.3">
      <c r="A42" s="25" t="s">
        <v>56</v>
      </c>
      <c r="B42" s="32">
        <v>1545</v>
      </c>
      <c r="C42" s="38">
        <v>16375412</v>
      </c>
      <c r="D42" s="39">
        <v>11462788</v>
      </c>
      <c r="E42" s="40"/>
      <c r="F42" s="40"/>
      <c r="G42" s="40">
        <v>11462788</v>
      </c>
      <c r="H42" s="43"/>
      <c r="I42" s="40"/>
      <c r="J42" s="40"/>
      <c r="K42" s="40"/>
      <c r="L42" s="44"/>
      <c r="M42" s="40"/>
      <c r="N42" s="40"/>
      <c r="O42" s="40"/>
      <c r="P42" s="40"/>
      <c r="Q42" s="42">
        <f t="shared" si="2"/>
        <v>11462788</v>
      </c>
      <c r="R42" s="37">
        <f t="shared" si="3"/>
        <v>0</v>
      </c>
    </row>
    <row r="43" spans="1:18" ht="18.75" thickBot="1" x14ac:dyDescent="0.3">
      <c r="A43" s="25" t="s">
        <v>57</v>
      </c>
      <c r="B43" s="32">
        <v>3970</v>
      </c>
      <c r="C43" s="38">
        <v>8747100</v>
      </c>
      <c r="D43" s="39"/>
      <c r="E43" s="40"/>
      <c r="F43" s="40"/>
      <c r="G43" s="40"/>
      <c r="H43" s="43"/>
      <c r="I43" s="40"/>
      <c r="J43" s="40"/>
      <c r="K43" s="40"/>
      <c r="L43" s="44"/>
      <c r="M43" s="40"/>
      <c r="N43" s="40"/>
      <c r="O43" s="40"/>
      <c r="P43" s="40"/>
      <c r="Q43" s="42"/>
      <c r="R43" s="37"/>
    </row>
    <row r="44" spans="1:18" ht="18.75" thickBot="1" x14ac:dyDescent="0.3">
      <c r="A44" s="25" t="s">
        <v>58</v>
      </c>
      <c r="B44" s="32">
        <v>2302</v>
      </c>
      <c r="C44" s="38">
        <v>4244455</v>
      </c>
      <c r="D44" s="39">
        <f>+H44+1556299</f>
        <v>2971119</v>
      </c>
      <c r="E44" s="40"/>
      <c r="F44" s="40"/>
      <c r="G44" s="40"/>
      <c r="H44" s="43">
        <v>1414820</v>
      </c>
      <c r="I44" s="40"/>
      <c r="J44" s="40">
        <v>707409</v>
      </c>
      <c r="K44" s="40"/>
      <c r="L44" s="44"/>
      <c r="M44" s="40">
        <v>353705</v>
      </c>
      <c r="N44" s="40"/>
      <c r="O44" s="40"/>
      <c r="P44" s="40"/>
      <c r="Q44" s="42">
        <f t="shared" si="2"/>
        <v>2475934</v>
      </c>
      <c r="R44" s="37">
        <f t="shared" si="3"/>
        <v>495185</v>
      </c>
    </row>
    <row r="45" spans="1:18" ht="18.75" thickBot="1" x14ac:dyDescent="0.3">
      <c r="A45" s="25" t="s">
        <v>59</v>
      </c>
      <c r="B45" s="32">
        <v>2301</v>
      </c>
      <c r="C45" s="38">
        <v>19381913</v>
      </c>
      <c r="D45" s="39">
        <f>+H45</f>
        <v>13567339</v>
      </c>
      <c r="E45" s="40"/>
      <c r="F45" s="40"/>
      <c r="G45" s="40"/>
      <c r="H45" s="43">
        <v>13567339</v>
      </c>
      <c r="I45" s="40"/>
      <c r="J45" s="40"/>
      <c r="K45" s="40"/>
      <c r="L45" s="44"/>
      <c r="M45" s="40"/>
      <c r="N45" s="40"/>
      <c r="O45" s="40"/>
      <c r="P45" s="40"/>
      <c r="Q45" s="42">
        <f t="shared" si="2"/>
        <v>13567339</v>
      </c>
      <c r="R45" s="37">
        <f t="shared" si="3"/>
        <v>0</v>
      </c>
    </row>
    <row r="46" spans="1:18" ht="18.75" thickBot="1" x14ac:dyDescent="0.3">
      <c r="A46" s="25" t="s">
        <v>60</v>
      </c>
      <c r="B46" s="32">
        <v>1520</v>
      </c>
      <c r="C46" s="38">
        <v>34112904</v>
      </c>
      <c r="D46" s="39">
        <v>23879033</v>
      </c>
      <c r="E46" s="40"/>
      <c r="F46" s="40"/>
      <c r="G46" s="40">
        <v>23879033</v>
      </c>
      <c r="H46" s="43"/>
      <c r="I46" s="40"/>
      <c r="J46" s="40"/>
      <c r="K46" s="40"/>
      <c r="L46" s="44"/>
      <c r="M46" s="40"/>
      <c r="N46" s="40"/>
      <c r="O46" s="40"/>
      <c r="P46" s="40"/>
      <c r="Q46" s="42">
        <f t="shared" si="2"/>
        <v>23879033</v>
      </c>
      <c r="R46" s="37">
        <f t="shared" si="3"/>
        <v>0</v>
      </c>
    </row>
    <row r="47" spans="1:18" ht="18.75" thickBot="1" x14ac:dyDescent="0.3">
      <c r="A47" s="25" t="s">
        <v>61</v>
      </c>
      <c r="B47" s="32" t="s">
        <v>29</v>
      </c>
      <c r="C47" s="38"/>
      <c r="D47" s="39">
        <f>+H47+J47+M47</f>
        <v>57347035</v>
      </c>
      <c r="E47" s="40"/>
      <c r="F47" s="40"/>
      <c r="G47" s="40"/>
      <c r="H47" s="41">
        <f>8838880+10211917</f>
        <v>19050797</v>
      </c>
      <c r="I47" s="40"/>
      <c r="J47" s="40">
        <f>8895633+10277486</f>
        <v>19173119</v>
      </c>
      <c r="K47" s="40"/>
      <c r="L47" s="44"/>
      <c r="M47" s="40">
        <f>8895633+10227486</f>
        <v>19123119</v>
      </c>
      <c r="N47" s="40"/>
      <c r="O47" s="40"/>
      <c r="P47" s="40"/>
      <c r="Q47" s="42">
        <f t="shared" si="2"/>
        <v>57347035</v>
      </c>
      <c r="R47" s="37">
        <f t="shared" si="3"/>
        <v>0</v>
      </c>
    </row>
    <row r="48" spans="1:18" ht="18.75" thickBot="1" x14ac:dyDescent="0.3">
      <c r="A48" s="48" t="s">
        <v>62</v>
      </c>
      <c r="B48" s="49"/>
      <c r="C48" s="50">
        <f t="shared" ref="C48:R48" si="4">SUM(C15:C47)</f>
        <v>888384208</v>
      </c>
      <c r="D48" s="51">
        <f t="shared" si="4"/>
        <v>730788154.39999998</v>
      </c>
      <c r="E48" s="52">
        <f t="shared" si="4"/>
        <v>51565510</v>
      </c>
      <c r="F48" s="52">
        <f t="shared" si="4"/>
        <v>51565510</v>
      </c>
      <c r="G48" s="52">
        <f t="shared" si="4"/>
        <v>110192941</v>
      </c>
      <c r="H48" s="52">
        <f t="shared" si="4"/>
        <v>138002111.10000002</v>
      </c>
      <c r="I48" s="52">
        <f t="shared" si="4"/>
        <v>53740441</v>
      </c>
      <c r="J48" s="52">
        <f t="shared" si="4"/>
        <v>82427579</v>
      </c>
      <c r="K48" s="52">
        <f t="shared" si="4"/>
        <v>52539129</v>
      </c>
      <c r="L48" s="52">
        <f t="shared" si="4"/>
        <v>99378519</v>
      </c>
      <c r="M48" s="52">
        <f t="shared" si="4"/>
        <v>70997975</v>
      </c>
      <c r="N48" s="52">
        <f t="shared" si="4"/>
        <v>0</v>
      </c>
      <c r="O48" s="52">
        <f t="shared" si="4"/>
        <v>0</v>
      </c>
      <c r="P48" s="52">
        <f t="shared" si="4"/>
        <v>0</v>
      </c>
      <c r="Q48" s="52">
        <f t="shared" si="4"/>
        <v>710409715.10000002</v>
      </c>
      <c r="R48" s="52">
        <f t="shared" si="4"/>
        <v>20378439.300000001</v>
      </c>
    </row>
    <row r="49" spans="1:18" ht="15.75" x14ac:dyDescent="0.25">
      <c r="A49" s="53"/>
      <c r="B49" s="53"/>
      <c r="C49" s="53"/>
      <c r="D49" s="53"/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3"/>
      <c r="Q49" s="54"/>
      <c r="R49" s="54"/>
    </row>
    <row r="50" spans="1:18" ht="15.75" x14ac:dyDescent="0.25">
      <c r="A50" s="53"/>
      <c r="B50" s="53"/>
      <c r="C50" s="53"/>
      <c r="D50" s="55"/>
      <c r="E50" s="55"/>
      <c r="F50" s="55"/>
      <c r="G50" s="55"/>
      <c r="H50" s="53"/>
      <c r="I50" s="53"/>
      <c r="J50" s="53"/>
      <c r="K50" s="53"/>
      <c r="L50" s="53"/>
      <c r="M50" s="53"/>
      <c r="N50" s="53"/>
      <c r="O50" s="53"/>
      <c r="P50" s="53"/>
      <c r="Q50" s="54"/>
      <c r="R50" s="54"/>
    </row>
    <row r="51" spans="1:18" ht="16.5" thickBot="1" x14ac:dyDescent="0.3">
      <c r="A51" s="53"/>
      <c r="B51" s="53"/>
      <c r="C51" s="53"/>
      <c r="D51" s="53"/>
      <c r="E51" s="53"/>
      <c r="F51" s="53"/>
      <c r="G51" s="53"/>
      <c r="H51" s="53"/>
      <c r="I51" s="53"/>
      <c r="J51" s="53"/>
      <c r="K51" s="53"/>
      <c r="L51" s="53"/>
      <c r="M51" s="53"/>
      <c r="N51" s="53"/>
      <c r="O51" s="53"/>
      <c r="P51" s="53"/>
      <c r="Q51" s="54"/>
      <c r="R51" s="54"/>
    </row>
    <row r="52" spans="1:18" ht="15.75" x14ac:dyDescent="0.25">
      <c r="A52" s="56"/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8"/>
      <c r="R52" s="59"/>
    </row>
    <row r="53" spans="1:18" ht="18" x14ac:dyDescent="0.25">
      <c r="A53" s="65" t="s">
        <v>63</v>
      </c>
      <c r="B53" s="66"/>
      <c r="C53" s="66"/>
      <c r="D53" s="66"/>
      <c r="E53" s="66"/>
      <c r="F53" s="66"/>
      <c r="G53" s="66"/>
      <c r="H53" s="66"/>
      <c r="I53" s="66"/>
      <c r="J53" s="66"/>
      <c r="K53" s="66"/>
      <c r="L53" s="66"/>
      <c r="M53" s="66"/>
      <c r="N53" s="66"/>
      <c r="O53" s="66"/>
      <c r="P53" s="66"/>
      <c r="Q53" s="66"/>
      <c r="R53" s="67"/>
    </row>
    <row r="54" spans="1:18" ht="18" x14ac:dyDescent="0.25">
      <c r="A54" s="65" t="s">
        <v>64</v>
      </c>
      <c r="B54" s="66"/>
      <c r="C54" s="66"/>
      <c r="D54" s="66"/>
      <c r="E54" s="66"/>
      <c r="F54" s="66"/>
      <c r="G54" s="66"/>
      <c r="H54" s="66"/>
      <c r="I54" s="66"/>
      <c r="J54" s="66"/>
      <c r="K54" s="66"/>
      <c r="L54" s="66"/>
      <c r="M54" s="66"/>
      <c r="N54" s="66"/>
      <c r="O54" s="66"/>
      <c r="P54" s="66"/>
      <c r="Q54" s="66"/>
      <c r="R54" s="67"/>
    </row>
    <row r="55" spans="1:18" ht="18" x14ac:dyDescent="0.25">
      <c r="A55" s="65" t="s">
        <v>65</v>
      </c>
      <c r="B55" s="66"/>
      <c r="C55" s="66"/>
      <c r="D55" s="66"/>
      <c r="E55" s="66"/>
      <c r="F55" s="66"/>
      <c r="G55" s="66"/>
      <c r="H55" s="66"/>
      <c r="I55" s="66"/>
      <c r="J55" s="66"/>
      <c r="K55" s="66"/>
      <c r="L55" s="66"/>
      <c r="M55" s="66"/>
      <c r="N55" s="66"/>
      <c r="O55" s="66"/>
      <c r="P55" s="66"/>
      <c r="Q55" s="66"/>
      <c r="R55" s="67"/>
    </row>
    <row r="56" spans="1:18" ht="15.75" thickBot="1" x14ac:dyDescent="0.3">
      <c r="A56" s="60"/>
      <c r="B56" s="61"/>
      <c r="C56" s="62"/>
      <c r="D56" s="61"/>
      <c r="E56" s="61"/>
      <c r="F56" s="61"/>
      <c r="G56" s="61"/>
      <c r="H56" s="61"/>
      <c r="I56" s="61"/>
      <c r="J56" s="61"/>
      <c r="K56" s="61"/>
      <c r="L56" s="61"/>
      <c r="M56" s="61"/>
      <c r="N56" s="61"/>
      <c r="O56" s="61"/>
      <c r="P56" s="61"/>
      <c r="Q56" s="61"/>
      <c r="R56" s="63"/>
    </row>
  </sheetData>
  <mergeCells count="4">
    <mergeCell ref="C6:R6"/>
    <mergeCell ref="A53:R53"/>
    <mergeCell ref="A54:R54"/>
    <mergeCell ref="A55:R5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Margarita Eraso</cp:lastModifiedBy>
  <dcterms:created xsi:type="dcterms:W3CDTF">2019-10-01T15:37:32Z</dcterms:created>
  <dcterms:modified xsi:type="dcterms:W3CDTF">2019-10-03T11:48:56Z</dcterms:modified>
</cp:coreProperties>
</file>