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1291E3BE-B991-4C5B-ABE5-FDEBCF57DAB0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" i="1" l="1"/>
  <c r="P37" i="1"/>
  <c r="O37" i="1"/>
  <c r="N37" i="1"/>
  <c r="L37" i="1"/>
  <c r="K37" i="1"/>
  <c r="I37" i="1"/>
  <c r="G37" i="1"/>
  <c r="F37" i="1"/>
  <c r="E37" i="1"/>
  <c r="M36" i="1"/>
  <c r="M37" i="1" s="1"/>
  <c r="J36" i="1"/>
  <c r="J37" i="1" s="1"/>
  <c r="H36" i="1"/>
  <c r="Q35" i="1"/>
  <c r="D35" i="1"/>
  <c r="R35" i="1" s="1"/>
  <c r="Q34" i="1"/>
  <c r="D34" i="1"/>
  <c r="Q33" i="1"/>
  <c r="D33" i="1"/>
  <c r="R33" i="1" s="1"/>
  <c r="Q32" i="1"/>
  <c r="D32" i="1"/>
  <c r="Q31" i="1"/>
  <c r="D31" i="1"/>
  <c r="R31" i="1" s="1"/>
  <c r="Q30" i="1"/>
  <c r="R30" i="1" s="1"/>
  <c r="Q29" i="1"/>
  <c r="D29" i="1"/>
  <c r="Q28" i="1"/>
  <c r="R28" i="1" s="1"/>
  <c r="Q27" i="1"/>
  <c r="R27" i="1" s="1"/>
  <c r="Q26" i="1"/>
  <c r="D26" i="1"/>
  <c r="Q25" i="1"/>
  <c r="D25" i="1"/>
  <c r="Q24" i="1"/>
  <c r="D24" i="1"/>
  <c r="Q23" i="1"/>
  <c r="D23" i="1"/>
  <c r="Q22" i="1"/>
  <c r="D22" i="1"/>
  <c r="Q21" i="1"/>
  <c r="D21" i="1"/>
  <c r="Q20" i="1"/>
  <c r="D20" i="1"/>
  <c r="Q19" i="1"/>
  <c r="R19" i="1" s="1"/>
  <c r="Q18" i="1"/>
  <c r="D18" i="1" s="1"/>
  <c r="R18" i="1" s="1"/>
  <c r="C18" i="1"/>
  <c r="Q17" i="1"/>
  <c r="D17" i="1"/>
  <c r="Q16" i="1"/>
  <c r="D16" i="1"/>
  <c r="C16" i="1"/>
  <c r="Q15" i="1"/>
  <c r="D15" i="1" s="1"/>
  <c r="R15" i="1" s="1"/>
  <c r="C15" i="1"/>
  <c r="R16" i="1" l="1"/>
  <c r="R34" i="1"/>
  <c r="R25" i="1"/>
  <c r="R29" i="1"/>
  <c r="C37" i="1"/>
  <c r="Q36" i="1"/>
  <c r="Q37" i="1" s="1"/>
  <c r="R20" i="1"/>
  <c r="R22" i="1"/>
  <c r="R24" i="1"/>
  <c r="R32" i="1"/>
  <c r="R17" i="1"/>
  <c r="R21" i="1"/>
  <c r="R23" i="1"/>
  <c r="R26" i="1"/>
  <c r="H37" i="1"/>
  <c r="D36" i="1"/>
  <c r="R36" i="1" l="1"/>
  <c r="R37" i="1"/>
  <c r="D37" i="1"/>
</calcChain>
</file>

<file path=xl/sharedStrings.xml><?xml version="1.0" encoding="utf-8"?>
<sst xmlns="http://schemas.openxmlformats.org/spreadsheetml/2006/main" count="71" uniqueCount="55">
  <si>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</si>
  <si>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</si>
  <si>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</si>
  <si>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</si>
  <si>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</si>
  <si>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</si>
  <si>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LA CRUZ</t>
  </si>
  <si>
    <t>Rut:  69.060.200-8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</si>
  <si>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</si>
  <si>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</si>
  <si>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</si>
  <si>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</si>
  <si>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</si>
  <si>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</si>
  <si>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</si>
  <si>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</si>
  <si>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</si>
  <si>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</si>
  <si>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</si>
  <si>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</si>
  <si>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</si>
  <si>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</si>
  <si>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</si>
  <si>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</si>
  <si>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</si>
  <si>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</si>
  <si>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</si>
  <si>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</si>
  <si>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</si>
  <si>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</si>
  <si>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Integr. Diferen. Ley 19,813</t>
  </si>
  <si>
    <t>Chile Crece Contigo</t>
  </si>
  <si>
    <t>Descuento Retiro Voluntario Ley 20,589</t>
  </si>
  <si>
    <t xml:space="preserve">Desarrollo Recursos Humanos </t>
  </si>
  <si>
    <t>Cirugia Menor</t>
  </si>
  <si>
    <t xml:space="preserve">Resolucion Especialidades </t>
  </si>
  <si>
    <t>Salud Oral 06 Años</t>
  </si>
  <si>
    <t>Odontologico 60 Años ( Adulto)</t>
  </si>
  <si>
    <t>(Nuevo) Niños 4° Medio</t>
  </si>
  <si>
    <t>Odontologia Domiciliaria</t>
  </si>
  <si>
    <t>Mas Sonrisa</t>
  </si>
  <si>
    <t>Sembrando Sonrisas</t>
  </si>
  <si>
    <t>Estimulo CESFAM MAIS</t>
  </si>
  <si>
    <t>Capacitacion Funcionaria</t>
  </si>
  <si>
    <t>Imágenes Diagnosticas</t>
  </si>
  <si>
    <t xml:space="preserve">Vacunacion Antiinfluenza AGLReferente Valentina </t>
  </si>
  <si>
    <t>Vida Sana</t>
  </si>
  <si>
    <t>Apoyo a la Gestion Digitadores</t>
  </si>
  <si>
    <t>Mejoram. Acceso Atencion Odontologica</t>
  </si>
  <si>
    <t>Fondo Farmacia Enfermedades Cronicas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</si>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</sst>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4"/>
      <color indexed="63"/>
      <name val="Bookman Old Style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 applyAlignment="1"/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4" borderId="4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9" fillId="4" borderId="6" xfId="2" applyFont="1" applyFill="1" applyBorder="1" applyAlignment="1">
      <alignment horizontal="center" vertical="center" wrapText="1"/>
    </xf>
    <xf numFmtId="165" fontId="18" fillId="0" borderId="7" xfId="2" applyNumberFormat="1" applyFont="1" applyFill="1" applyBorder="1" applyAlignment="1">
      <alignment horizontal="center" vertical="center" wrapText="1"/>
    </xf>
    <xf numFmtId="165" fontId="19" fillId="0" borderId="8" xfId="0" applyNumberFormat="1" applyFont="1" applyFill="1" applyBorder="1" applyAlignment="1">
      <alignment horizontal="right" vertical="center"/>
    </xf>
    <xf numFmtId="165" fontId="19" fillId="0" borderId="9" xfId="1" applyNumberFormat="1" applyFont="1" applyFill="1" applyBorder="1"/>
    <xf numFmtId="165" fontId="19" fillId="0" borderId="8" xfId="1" applyNumberFormat="1" applyFont="1" applyFill="1" applyBorder="1"/>
    <xf numFmtId="165" fontId="19" fillId="5" borderId="9" xfId="1" applyNumberFormat="1" applyFont="1" applyFill="1" applyBorder="1"/>
    <xf numFmtId="165" fontId="18" fillId="0" borderId="10" xfId="2" applyNumberFormat="1" applyFont="1" applyFill="1" applyBorder="1" applyAlignment="1">
      <alignment horizontal="center" vertical="center" wrapText="1"/>
    </xf>
    <xf numFmtId="165" fontId="19" fillId="0" borderId="11" xfId="0" applyNumberFormat="1" applyFont="1" applyFill="1" applyBorder="1" applyAlignment="1">
      <alignment horizontal="right" vertical="center"/>
    </xf>
    <xf numFmtId="165" fontId="19" fillId="0" borderId="12" xfId="1" applyNumberFormat="1" applyFont="1" applyFill="1" applyBorder="1"/>
    <xf numFmtId="165" fontId="19" fillId="0" borderId="11" xfId="1" applyNumberFormat="1" applyFont="1" applyFill="1" applyBorder="1"/>
    <xf numFmtId="165" fontId="19" fillId="5" borderId="12" xfId="1" applyNumberFormat="1" applyFont="1" applyFill="1" applyBorder="1"/>
    <xf numFmtId="165" fontId="18" fillId="0" borderId="10" xfId="2" applyNumberFormat="1" applyFont="1" applyFill="1" applyBorder="1" applyAlignment="1">
      <alignment vertical="center" wrapText="1"/>
    </xf>
    <xf numFmtId="165" fontId="18" fillId="0" borderId="7" xfId="2" applyNumberFormat="1" applyFont="1" applyFill="1" applyBorder="1" applyAlignment="1">
      <alignment vertical="center" wrapText="1"/>
    </xf>
    <xf numFmtId="165" fontId="18" fillId="0" borderId="13" xfId="2" applyNumberFormat="1" applyFont="1" applyFill="1" applyBorder="1" applyAlignment="1">
      <alignment vertical="center" wrapText="1"/>
    </xf>
    <xf numFmtId="3" fontId="21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5" fontId="19" fillId="3" borderId="5" xfId="0" applyNumberFormat="1" applyFont="1" applyFill="1" applyBorder="1" applyAlignment="1">
      <alignment horizontal="right" vertical="center"/>
    </xf>
    <xf numFmtId="165" fontId="19" fillId="3" borderId="3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>
      <alignment horizontal="right" vertical="center"/>
    </xf>
    <xf numFmtId="0" fontId="22" fillId="2" borderId="0" xfId="0" applyFont="1" applyFill="1" applyBorder="1"/>
    <xf numFmtId="165" fontId="22" fillId="2" borderId="0" xfId="0" applyNumberFormat="1" applyFont="1" applyFill="1" applyBorder="1"/>
    <xf numFmtId="166" fontId="22" fillId="2" borderId="0" xfId="1" applyNumberFormat="1" applyFont="1" applyFill="1" applyBorder="1"/>
    <xf numFmtId="0" fontId="17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="70" zoomScaleNormal="70" workbookViewId="0">
      <selection activeCell="A37" sqref="A37"/>
    </sheetView>
  </sheetViews>
  <sheetFormatPr baseColWidth="10" defaultRowHeight="15" x14ac:dyDescent="0.25"/>
  <cols>
    <col min="1" max="1" width="63.140625" bestFit="1" customWidth="1"/>
    <col min="2" max="2" width="46.28515625" bestFit="1" customWidth="1"/>
    <col min="3" max="3" width="27.7109375" bestFit="1" customWidth="1"/>
    <col min="4" max="4" width="34.85546875" bestFit="1" customWidth="1"/>
    <col min="5" max="13" width="24.85546875" bestFit="1" customWidth="1"/>
    <col min="14" max="16" width="18.28515625" bestFit="1" customWidth="1"/>
    <col min="17" max="17" width="27.5703125" bestFit="1" customWidth="1"/>
    <col min="18" max="18" width="21.140625" bestFit="1" customWidth="1"/>
  </cols>
  <sheetData>
    <row r="1" spans="1:18" ht="20.25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0.25" x14ac:dyDescent="0.3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0.25" x14ac:dyDescent="0.3">
      <c r="A3" s="1" t="s">
        <v>2</v>
      </c>
      <c r="B3" s="2"/>
      <c r="C3" s="3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x14ac:dyDescent="0.3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4"/>
      <c r="Q4" s="4"/>
      <c r="R4" s="4"/>
    </row>
    <row r="5" spans="1:18" ht="20.25" x14ac:dyDescent="0.3">
      <c r="A5" s="10" t="s">
        <v>4</v>
      </c>
      <c r="B5" s="11"/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.75" x14ac:dyDescent="0.45">
      <c r="A6" s="10"/>
      <c r="B6" s="11"/>
      <c r="C6" s="59" t="s">
        <v>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ht="20.25" x14ac:dyDescent="0.3">
      <c r="A7" s="1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.75" x14ac:dyDescent="0.45">
      <c r="A8" s="14" t="s">
        <v>6</v>
      </c>
      <c r="B8" s="15"/>
      <c r="C8" s="16"/>
      <c r="D8" s="17"/>
      <c r="E8" s="18"/>
      <c r="F8" s="4"/>
      <c r="G8" s="4"/>
      <c r="H8" s="9"/>
      <c r="I8" s="9"/>
      <c r="J8" s="4"/>
      <c r="K8" s="4"/>
      <c r="L8" s="4"/>
      <c r="M8" s="4"/>
      <c r="N8" s="4"/>
      <c r="O8" s="4"/>
      <c r="P8" s="4"/>
      <c r="Q8" s="4"/>
      <c r="R8" s="4"/>
    </row>
    <row r="9" spans="1:18" ht="22.5" x14ac:dyDescent="0.45">
      <c r="A9" s="14" t="s">
        <v>7</v>
      </c>
      <c r="B9" s="15"/>
      <c r="C9" s="16"/>
      <c r="D9" s="1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2.5" x14ac:dyDescent="0.45">
      <c r="A10" s="15"/>
      <c r="B10" s="15"/>
      <c r="C10" s="16"/>
      <c r="D10" s="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x14ac:dyDescent="0.3">
      <c r="A11" s="19"/>
      <c r="B11" s="19"/>
      <c r="C11" s="4"/>
      <c r="D11" s="20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Bot="1" x14ac:dyDescent="0.3">
      <c r="A12" s="5"/>
      <c r="B12" s="5"/>
      <c r="C12" s="2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54.75" thickBot="1" x14ac:dyDescent="0.3">
      <c r="A13" s="22"/>
      <c r="B13" s="23" t="s">
        <v>8</v>
      </c>
      <c r="C13" s="24" t="s">
        <v>9</v>
      </c>
      <c r="D13" s="25" t="s">
        <v>10</v>
      </c>
      <c r="E13" s="23" t="s">
        <v>11</v>
      </c>
      <c r="F13" s="23" t="s">
        <v>12</v>
      </c>
      <c r="G13" s="23" t="s">
        <v>13</v>
      </c>
      <c r="H13" s="23" t="s">
        <v>14</v>
      </c>
      <c r="I13" s="23" t="s">
        <v>15</v>
      </c>
      <c r="J13" s="23" t="s">
        <v>16</v>
      </c>
      <c r="K13" s="23" t="s">
        <v>17</v>
      </c>
      <c r="L13" s="23" t="s">
        <v>18</v>
      </c>
      <c r="M13" s="23" t="s">
        <v>19</v>
      </c>
      <c r="N13" s="23" t="s">
        <v>20</v>
      </c>
      <c r="O13" s="23" t="s">
        <v>21</v>
      </c>
      <c r="P13" s="23" t="s">
        <v>22</v>
      </c>
      <c r="Q13" s="23" t="s">
        <v>23</v>
      </c>
      <c r="R13" s="23" t="s">
        <v>24</v>
      </c>
    </row>
    <row r="14" spans="1:18" ht="18.75" thickBot="1" x14ac:dyDescent="0.3">
      <c r="A14" s="26" t="s">
        <v>25</v>
      </c>
      <c r="B14" s="27"/>
      <c r="C14" s="28" t="s">
        <v>26</v>
      </c>
      <c r="D14" s="29" t="s">
        <v>26</v>
      </c>
      <c r="E14" s="30" t="s">
        <v>27</v>
      </c>
      <c r="F14" s="30" t="s">
        <v>27</v>
      </c>
      <c r="G14" s="30" t="s">
        <v>27</v>
      </c>
      <c r="H14" s="30" t="s">
        <v>27</v>
      </c>
      <c r="I14" s="30" t="s">
        <v>27</v>
      </c>
      <c r="J14" s="30" t="s">
        <v>27</v>
      </c>
      <c r="K14" s="30" t="s">
        <v>27</v>
      </c>
      <c r="L14" s="30" t="s">
        <v>27</v>
      </c>
      <c r="M14" s="30" t="s">
        <v>27</v>
      </c>
      <c r="N14" s="30" t="s">
        <v>27</v>
      </c>
      <c r="O14" s="30" t="s">
        <v>27</v>
      </c>
      <c r="P14" s="30" t="s">
        <v>27</v>
      </c>
      <c r="Q14" s="31" t="s">
        <v>26</v>
      </c>
      <c r="R14" s="31"/>
    </row>
    <row r="15" spans="1:18" ht="18.75" thickBot="1" x14ac:dyDescent="0.3">
      <c r="A15" s="23" t="s">
        <v>28</v>
      </c>
      <c r="B15" s="32" t="s">
        <v>29</v>
      </c>
      <c r="C15" s="33">
        <f>+E15*12</f>
        <v>1442471604</v>
      </c>
      <c r="D15" s="34">
        <f>+Q15</f>
        <v>1081853703</v>
      </c>
      <c r="E15" s="35">
        <v>120205967</v>
      </c>
      <c r="F15" s="35">
        <v>120205967</v>
      </c>
      <c r="G15" s="35">
        <v>120205967</v>
      </c>
      <c r="H15" s="36">
        <v>120205967</v>
      </c>
      <c r="I15" s="35">
        <v>120205967</v>
      </c>
      <c r="J15" s="35">
        <v>120205967</v>
      </c>
      <c r="K15" s="35">
        <v>120205967</v>
      </c>
      <c r="L15" s="35">
        <v>120205967</v>
      </c>
      <c r="M15" s="35">
        <v>120205967</v>
      </c>
      <c r="N15" s="35"/>
      <c r="O15" s="35"/>
      <c r="P15" s="35"/>
      <c r="Q15" s="37">
        <f t="shared" ref="Q15:Q29" si="0">SUM(E15:P15)</f>
        <v>1081853703</v>
      </c>
      <c r="R15" s="37">
        <f>+D15-Q15</f>
        <v>0</v>
      </c>
    </row>
    <row r="16" spans="1:18" ht="18.75" thickBot="1" x14ac:dyDescent="0.3">
      <c r="A16" s="23" t="s">
        <v>30</v>
      </c>
      <c r="B16" s="32" t="s">
        <v>29</v>
      </c>
      <c r="C16" s="38">
        <f>+E16*12</f>
        <v>2024280</v>
      </c>
      <c r="D16" s="39">
        <f>SUM(E16:P16)</f>
        <v>1518218</v>
      </c>
      <c r="E16" s="40">
        <v>168690</v>
      </c>
      <c r="F16" s="40">
        <v>168691</v>
      </c>
      <c r="G16" s="40">
        <v>168691</v>
      </c>
      <c r="H16" s="41">
        <v>168691</v>
      </c>
      <c r="I16" s="40">
        <v>168691</v>
      </c>
      <c r="J16" s="40">
        <v>168691</v>
      </c>
      <c r="K16" s="40">
        <v>168691</v>
      </c>
      <c r="L16" s="40">
        <v>168691</v>
      </c>
      <c r="M16" s="40">
        <v>168691</v>
      </c>
      <c r="N16" s="40"/>
      <c r="O16" s="40"/>
      <c r="P16" s="40"/>
      <c r="Q16" s="42">
        <f t="shared" si="0"/>
        <v>1518218</v>
      </c>
      <c r="R16" s="37">
        <f t="shared" ref="R16:R30" si="1">+D16-Q16</f>
        <v>0</v>
      </c>
    </row>
    <row r="17" spans="1:18" ht="18.75" thickBot="1" x14ac:dyDescent="0.3">
      <c r="A17" s="23" t="s">
        <v>31</v>
      </c>
      <c r="B17" s="32">
        <v>2480</v>
      </c>
      <c r="C17" s="38">
        <v>12689539</v>
      </c>
      <c r="D17" s="39">
        <f>+H17+3172385</f>
        <v>9517154</v>
      </c>
      <c r="E17" s="40"/>
      <c r="F17" s="40"/>
      <c r="G17" s="40"/>
      <c r="H17" s="41">
        <v>6344769</v>
      </c>
      <c r="I17" s="40"/>
      <c r="J17" s="40"/>
      <c r="K17" s="40"/>
      <c r="L17" s="40"/>
      <c r="M17" s="40"/>
      <c r="N17" s="40"/>
      <c r="O17" s="40"/>
      <c r="P17" s="40"/>
      <c r="Q17" s="42">
        <f t="shared" si="0"/>
        <v>6344769</v>
      </c>
      <c r="R17" s="37">
        <f t="shared" si="1"/>
        <v>3172385</v>
      </c>
    </row>
    <row r="18" spans="1:18" ht="18.75" thickBot="1" x14ac:dyDescent="0.3">
      <c r="A18" s="23" t="s">
        <v>32</v>
      </c>
      <c r="B18" s="32" t="s">
        <v>29</v>
      </c>
      <c r="C18" s="38">
        <f>+E18*12</f>
        <v>-1704528</v>
      </c>
      <c r="D18" s="39">
        <f>+Q18</f>
        <v>-1278396</v>
      </c>
      <c r="E18" s="40">
        <v>-142044</v>
      </c>
      <c r="F18" s="40">
        <v>-142044</v>
      </c>
      <c r="G18" s="40">
        <v>-142044</v>
      </c>
      <c r="H18" s="41">
        <v>-142044</v>
      </c>
      <c r="I18" s="40">
        <v>-142044</v>
      </c>
      <c r="J18" s="40">
        <v>-142044</v>
      </c>
      <c r="K18" s="40">
        <v>-142044</v>
      </c>
      <c r="L18" s="40">
        <v>-142044</v>
      </c>
      <c r="M18" s="40">
        <v>-142044</v>
      </c>
      <c r="N18" s="40"/>
      <c r="O18" s="40"/>
      <c r="P18" s="40"/>
      <c r="Q18" s="42">
        <f t="shared" si="0"/>
        <v>-1278396</v>
      </c>
      <c r="R18" s="37">
        <f t="shared" si="1"/>
        <v>0</v>
      </c>
    </row>
    <row r="19" spans="1:18" ht="18.75" thickBot="1" x14ac:dyDescent="0.3">
      <c r="A19" s="23" t="s">
        <v>33</v>
      </c>
      <c r="B19" s="32">
        <v>2811</v>
      </c>
      <c r="C19" s="38">
        <v>6012062</v>
      </c>
      <c r="D19" s="39">
        <v>4239535</v>
      </c>
      <c r="E19" s="40"/>
      <c r="F19" s="40"/>
      <c r="G19" s="40"/>
      <c r="H19" s="41"/>
      <c r="I19" s="40"/>
      <c r="J19" s="40"/>
      <c r="K19" s="40"/>
      <c r="L19" s="40"/>
      <c r="M19" s="40"/>
      <c r="N19" s="40"/>
      <c r="O19" s="40"/>
      <c r="P19" s="40"/>
      <c r="Q19" s="42">
        <f t="shared" si="0"/>
        <v>0</v>
      </c>
      <c r="R19" s="37">
        <f t="shared" si="1"/>
        <v>4239535</v>
      </c>
    </row>
    <row r="20" spans="1:18" ht="18.75" thickBot="1" x14ac:dyDescent="0.3">
      <c r="A20" s="23" t="s">
        <v>34</v>
      </c>
      <c r="B20" s="32">
        <v>2474</v>
      </c>
      <c r="C20" s="43">
        <v>627200</v>
      </c>
      <c r="D20" s="39">
        <f t="shared" ref="D20:D26" si="2">+H20</f>
        <v>439040</v>
      </c>
      <c r="E20" s="40"/>
      <c r="F20" s="40"/>
      <c r="G20" s="40"/>
      <c r="H20" s="41">
        <v>439040</v>
      </c>
      <c r="I20" s="40"/>
      <c r="J20" s="40"/>
      <c r="K20" s="40"/>
      <c r="L20" s="40"/>
      <c r="M20" s="40"/>
      <c r="N20" s="40"/>
      <c r="O20" s="40"/>
      <c r="P20" s="40"/>
      <c r="Q20" s="42">
        <f t="shared" si="0"/>
        <v>439040</v>
      </c>
      <c r="R20" s="37">
        <f t="shared" si="1"/>
        <v>0</v>
      </c>
    </row>
    <row r="21" spans="1:18" ht="18.75" thickBot="1" x14ac:dyDescent="0.3">
      <c r="A21" s="23" t="s">
        <v>35</v>
      </c>
      <c r="B21" s="32">
        <v>2474</v>
      </c>
      <c r="C21" s="43">
        <v>19661175</v>
      </c>
      <c r="D21" s="39">
        <f t="shared" si="2"/>
        <v>13762823</v>
      </c>
      <c r="E21" s="40"/>
      <c r="F21" s="40"/>
      <c r="G21" s="40"/>
      <c r="H21" s="41">
        <v>13762823</v>
      </c>
      <c r="I21" s="40"/>
      <c r="J21" s="40"/>
      <c r="K21" s="40"/>
      <c r="L21" s="40"/>
      <c r="M21" s="40"/>
      <c r="N21" s="40"/>
      <c r="O21" s="40"/>
      <c r="P21" s="40"/>
      <c r="Q21" s="42">
        <f t="shared" si="0"/>
        <v>13762823</v>
      </c>
      <c r="R21" s="37">
        <f t="shared" si="1"/>
        <v>0</v>
      </c>
    </row>
    <row r="22" spans="1:18" ht="18.75" thickBot="1" x14ac:dyDescent="0.3">
      <c r="A22" s="23" t="s">
        <v>36</v>
      </c>
      <c r="B22" s="32">
        <v>2483</v>
      </c>
      <c r="C22" s="44">
        <v>324988</v>
      </c>
      <c r="D22" s="39">
        <f t="shared" si="2"/>
        <v>227492</v>
      </c>
      <c r="E22" s="40"/>
      <c r="F22" s="40"/>
      <c r="G22" s="40"/>
      <c r="H22" s="41">
        <v>227492</v>
      </c>
      <c r="I22" s="40"/>
      <c r="J22" s="40"/>
      <c r="K22" s="40"/>
      <c r="L22" s="40"/>
      <c r="M22" s="40"/>
      <c r="N22" s="40"/>
      <c r="O22" s="40"/>
      <c r="P22" s="40"/>
      <c r="Q22" s="42">
        <f t="shared" si="0"/>
        <v>227492</v>
      </c>
      <c r="R22" s="37">
        <f t="shared" si="1"/>
        <v>0</v>
      </c>
    </row>
    <row r="23" spans="1:18" ht="18.75" thickBot="1" x14ac:dyDescent="0.3">
      <c r="A23" s="23" t="s">
        <v>37</v>
      </c>
      <c r="B23" s="32">
        <v>2483</v>
      </c>
      <c r="C23" s="38">
        <v>10001880</v>
      </c>
      <c r="D23" s="39">
        <f t="shared" si="2"/>
        <v>7001316</v>
      </c>
      <c r="E23" s="40"/>
      <c r="F23" s="40"/>
      <c r="G23" s="40"/>
      <c r="H23" s="41">
        <v>7001316</v>
      </c>
      <c r="I23" s="40"/>
      <c r="J23" s="40"/>
      <c r="K23" s="40"/>
      <c r="L23" s="40"/>
      <c r="M23" s="40"/>
      <c r="N23" s="40"/>
      <c r="O23" s="40"/>
      <c r="P23" s="40"/>
      <c r="Q23" s="42">
        <f t="shared" si="0"/>
        <v>7001316</v>
      </c>
      <c r="R23" s="37">
        <f t="shared" si="1"/>
        <v>0</v>
      </c>
    </row>
    <row r="24" spans="1:18" ht="18.75" thickBot="1" x14ac:dyDescent="0.3">
      <c r="A24" s="23" t="s">
        <v>38</v>
      </c>
      <c r="B24" s="32">
        <v>2481</v>
      </c>
      <c r="C24" s="45">
        <v>1000314</v>
      </c>
      <c r="D24" s="39">
        <f t="shared" si="2"/>
        <v>700220</v>
      </c>
      <c r="E24" s="40"/>
      <c r="F24" s="40"/>
      <c r="G24" s="40"/>
      <c r="H24" s="41">
        <v>700220</v>
      </c>
      <c r="I24" s="40"/>
      <c r="J24" s="40"/>
      <c r="K24" s="40"/>
      <c r="L24" s="40"/>
      <c r="M24" s="40"/>
      <c r="N24" s="40"/>
      <c r="O24" s="40"/>
      <c r="P24" s="40"/>
      <c r="Q24" s="42">
        <f t="shared" si="0"/>
        <v>700220</v>
      </c>
      <c r="R24" s="37">
        <f t="shared" si="1"/>
        <v>0</v>
      </c>
    </row>
    <row r="25" spans="1:18" ht="18.75" thickBot="1" x14ac:dyDescent="0.3">
      <c r="A25" s="23" t="s">
        <v>39</v>
      </c>
      <c r="B25" s="32">
        <v>2481</v>
      </c>
      <c r="C25" s="45">
        <v>5318378</v>
      </c>
      <c r="D25" s="39">
        <f t="shared" si="2"/>
        <v>3722865</v>
      </c>
      <c r="E25" s="40"/>
      <c r="F25" s="40"/>
      <c r="G25" s="40"/>
      <c r="H25" s="41">
        <v>3722865</v>
      </c>
      <c r="I25" s="40"/>
      <c r="J25" s="40"/>
      <c r="K25" s="40"/>
      <c r="L25" s="40"/>
      <c r="M25" s="40"/>
      <c r="N25" s="40"/>
      <c r="O25" s="40"/>
      <c r="P25" s="40"/>
      <c r="Q25" s="42">
        <f t="shared" si="0"/>
        <v>3722865</v>
      </c>
      <c r="R25" s="37">
        <f t="shared" si="1"/>
        <v>0</v>
      </c>
    </row>
    <row r="26" spans="1:18" ht="18.75" thickBot="1" x14ac:dyDescent="0.3">
      <c r="A26" s="23" t="s">
        <v>40</v>
      </c>
      <c r="B26" s="32">
        <v>2481</v>
      </c>
      <c r="C26" s="45">
        <v>7144680</v>
      </c>
      <c r="D26" s="39">
        <f t="shared" si="2"/>
        <v>5001276</v>
      </c>
      <c r="E26" s="40"/>
      <c r="F26" s="40"/>
      <c r="G26" s="40"/>
      <c r="H26" s="41">
        <v>5001276</v>
      </c>
      <c r="I26" s="40"/>
      <c r="J26" s="40"/>
      <c r="K26" s="40"/>
      <c r="L26" s="40"/>
      <c r="M26" s="40"/>
      <c r="N26" s="40"/>
      <c r="O26" s="40"/>
      <c r="P26" s="40"/>
      <c r="Q26" s="42">
        <f t="shared" si="0"/>
        <v>5001276</v>
      </c>
      <c r="R26" s="37">
        <f t="shared" si="1"/>
        <v>0</v>
      </c>
    </row>
    <row r="27" spans="1:18" ht="18.75" thickBot="1" x14ac:dyDescent="0.3">
      <c r="A27" s="23" t="s">
        <v>41</v>
      </c>
      <c r="B27" s="32">
        <v>2476</v>
      </c>
      <c r="C27" s="44">
        <v>1621936</v>
      </c>
      <c r="D27" s="39">
        <v>1135355</v>
      </c>
      <c r="E27" s="40"/>
      <c r="F27" s="40"/>
      <c r="G27" s="40"/>
      <c r="H27" s="41"/>
      <c r="I27" s="40">
        <v>1135355</v>
      </c>
      <c r="J27" s="40"/>
      <c r="K27" s="40"/>
      <c r="L27" s="40"/>
      <c r="M27" s="40"/>
      <c r="N27" s="40"/>
      <c r="O27" s="40"/>
      <c r="P27" s="40"/>
      <c r="Q27" s="42">
        <f t="shared" si="0"/>
        <v>1135355</v>
      </c>
      <c r="R27" s="37">
        <f t="shared" si="1"/>
        <v>0</v>
      </c>
    </row>
    <row r="28" spans="1:18" ht="18.75" thickBot="1" x14ac:dyDescent="0.3">
      <c r="A28" s="23" t="s">
        <v>42</v>
      </c>
      <c r="B28" s="32">
        <v>2473</v>
      </c>
      <c r="C28" s="38">
        <v>1236028</v>
      </c>
      <c r="D28" s="39">
        <v>865219</v>
      </c>
      <c r="E28" s="40"/>
      <c r="F28" s="40"/>
      <c r="G28" s="40"/>
      <c r="H28" s="41"/>
      <c r="I28" s="40"/>
      <c r="J28" s="40"/>
      <c r="K28" s="40"/>
      <c r="L28" s="40">
        <v>865219</v>
      </c>
      <c r="M28" s="40"/>
      <c r="N28" s="40"/>
      <c r="O28" s="40"/>
      <c r="P28" s="40"/>
      <c r="Q28" s="42">
        <f t="shared" si="0"/>
        <v>865219</v>
      </c>
      <c r="R28" s="37">
        <f t="shared" si="1"/>
        <v>0</v>
      </c>
    </row>
    <row r="29" spans="1:18" ht="18.75" thickBot="1" x14ac:dyDescent="0.3">
      <c r="A29" s="23" t="s">
        <v>43</v>
      </c>
      <c r="B29" s="32">
        <v>3972</v>
      </c>
      <c r="C29" s="38">
        <v>1742449</v>
      </c>
      <c r="D29" s="39">
        <f>+J29</f>
        <v>1219714</v>
      </c>
      <c r="E29" s="40"/>
      <c r="F29" s="40"/>
      <c r="G29" s="40"/>
      <c r="H29" s="41"/>
      <c r="I29" s="40"/>
      <c r="J29" s="40">
        <v>1219714</v>
      </c>
      <c r="K29" s="40"/>
      <c r="L29" s="40"/>
      <c r="M29" s="40"/>
      <c r="N29" s="40"/>
      <c r="O29" s="40"/>
      <c r="P29" s="40"/>
      <c r="Q29" s="42">
        <f t="shared" si="0"/>
        <v>1219714</v>
      </c>
      <c r="R29" s="37">
        <f t="shared" si="1"/>
        <v>0</v>
      </c>
    </row>
    <row r="30" spans="1:18" ht="18.75" thickBot="1" x14ac:dyDescent="0.3">
      <c r="A30" s="23" t="s">
        <v>44</v>
      </c>
      <c r="B30" s="32">
        <v>2477</v>
      </c>
      <c r="C30" s="38">
        <v>18501400</v>
      </c>
      <c r="D30" s="39">
        <v>12950980</v>
      </c>
      <c r="E30" s="40"/>
      <c r="F30" s="40"/>
      <c r="G30" s="40"/>
      <c r="H30" s="41"/>
      <c r="I30" s="40">
        <v>12950980</v>
      </c>
      <c r="J30" s="40"/>
      <c r="K30" s="40"/>
      <c r="L30" s="40"/>
      <c r="M30" s="40"/>
      <c r="N30" s="40"/>
      <c r="O30" s="40"/>
      <c r="P30" s="40"/>
      <c r="Q30" s="42">
        <f t="shared" ref="Q30:Q36" si="3">SUM(E30:P30)</f>
        <v>12950980</v>
      </c>
      <c r="R30" s="37">
        <f t="shared" si="1"/>
        <v>0</v>
      </c>
    </row>
    <row r="31" spans="1:18" ht="36.75" thickBot="1" x14ac:dyDescent="0.3">
      <c r="A31" s="23" t="s">
        <v>45</v>
      </c>
      <c r="B31" s="32">
        <v>2478</v>
      </c>
      <c r="C31" s="38">
        <v>159180</v>
      </c>
      <c r="D31" s="39">
        <f>+H31</f>
        <v>159180</v>
      </c>
      <c r="E31" s="40"/>
      <c r="F31" s="40"/>
      <c r="G31" s="40"/>
      <c r="H31" s="41">
        <v>159180</v>
      </c>
      <c r="I31" s="40"/>
      <c r="J31" s="40"/>
      <c r="K31" s="40"/>
      <c r="L31" s="40"/>
      <c r="M31" s="40"/>
      <c r="N31" s="40"/>
      <c r="O31" s="40"/>
      <c r="P31" s="40"/>
      <c r="Q31" s="42">
        <f t="shared" si="3"/>
        <v>159180</v>
      </c>
      <c r="R31" s="37">
        <f t="shared" ref="R31:R36" si="4">+D31-Q31</f>
        <v>0</v>
      </c>
    </row>
    <row r="32" spans="1:18" ht="18.75" thickBot="1" x14ac:dyDescent="0.3">
      <c r="A32" s="23" t="s">
        <v>46</v>
      </c>
      <c r="B32" s="32">
        <v>2104</v>
      </c>
      <c r="C32" s="38">
        <v>16375412</v>
      </c>
      <c r="D32" s="39">
        <f>+H32</f>
        <v>11462788</v>
      </c>
      <c r="E32" s="40"/>
      <c r="F32" s="40"/>
      <c r="G32" s="40"/>
      <c r="H32" s="41">
        <v>11462788</v>
      </c>
      <c r="I32" s="40"/>
      <c r="J32" s="40"/>
      <c r="K32" s="40"/>
      <c r="L32" s="40"/>
      <c r="M32" s="40"/>
      <c r="N32" s="40"/>
      <c r="O32" s="40"/>
      <c r="P32" s="40"/>
      <c r="Q32" s="42">
        <f t="shared" si="3"/>
        <v>11462788</v>
      </c>
      <c r="R32" s="37">
        <f t="shared" si="4"/>
        <v>0</v>
      </c>
    </row>
    <row r="33" spans="1:18" ht="18.75" thickBot="1" x14ac:dyDescent="0.3">
      <c r="A33" s="23" t="s">
        <v>47</v>
      </c>
      <c r="B33" s="32">
        <v>2484</v>
      </c>
      <c r="C33" s="38">
        <v>4244455</v>
      </c>
      <c r="D33" s="39">
        <f>+H33+1556299</f>
        <v>2971119</v>
      </c>
      <c r="E33" s="40"/>
      <c r="F33" s="40"/>
      <c r="G33" s="40"/>
      <c r="H33" s="41">
        <v>1414820</v>
      </c>
      <c r="I33" s="40"/>
      <c r="J33" s="40">
        <v>707409</v>
      </c>
      <c r="K33" s="40"/>
      <c r="L33" s="40"/>
      <c r="M33" s="40"/>
      <c r="N33" s="40"/>
      <c r="O33" s="40"/>
      <c r="P33" s="40"/>
      <c r="Q33" s="42">
        <f t="shared" si="3"/>
        <v>2122229</v>
      </c>
      <c r="R33" s="37">
        <f t="shared" si="4"/>
        <v>848890</v>
      </c>
    </row>
    <row r="34" spans="1:18" ht="18.75" thickBot="1" x14ac:dyDescent="0.3">
      <c r="A34" s="23" t="s">
        <v>48</v>
      </c>
      <c r="B34" s="32">
        <v>2482</v>
      </c>
      <c r="C34" s="38">
        <v>18585402</v>
      </c>
      <c r="D34" s="39">
        <f>+H34</f>
        <v>13009781</v>
      </c>
      <c r="E34" s="40"/>
      <c r="F34" s="40"/>
      <c r="G34" s="40"/>
      <c r="H34" s="41">
        <v>13009781</v>
      </c>
      <c r="I34" s="40"/>
      <c r="J34" s="40"/>
      <c r="K34" s="40"/>
      <c r="L34" s="40"/>
      <c r="M34" s="40"/>
      <c r="N34" s="40"/>
      <c r="O34" s="40"/>
      <c r="P34" s="40"/>
      <c r="Q34" s="42">
        <f t="shared" si="3"/>
        <v>13009781</v>
      </c>
      <c r="R34" s="37">
        <f t="shared" si="4"/>
        <v>0</v>
      </c>
    </row>
    <row r="35" spans="1:18" ht="18.75" thickBot="1" x14ac:dyDescent="0.3">
      <c r="A35" s="23" t="s">
        <v>49</v>
      </c>
      <c r="B35" s="32">
        <v>2479</v>
      </c>
      <c r="C35" s="38">
        <v>40827751</v>
      </c>
      <c r="D35" s="39">
        <f>+H35</f>
        <v>28579426</v>
      </c>
      <c r="E35" s="40"/>
      <c r="F35" s="40"/>
      <c r="G35" s="40"/>
      <c r="H35" s="41">
        <v>28579426</v>
      </c>
      <c r="I35" s="40"/>
      <c r="J35" s="40"/>
      <c r="K35" s="40"/>
      <c r="L35" s="40"/>
      <c r="M35" s="40"/>
      <c r="N35" s="40"/>
      <c r="O35" s="40"/>
      <c r="P35" s="40"/>
      <c r="Q35" s="42">
        <f>SUM(E35:P35)</f>
        <v>28579426</v>
      </c>
      <c r="R35" s="37">
        <f>+D35-Q35</f>
        <v>0</v>
      </c>
    </row>
    <row r="36" spans="1:18" ht="18.75" thickBot="1" x14ac:dyDescent="0.3">
      <c r="A36" s="23" t="s">
        <v>50</v>
      </c>
      <c r="B36" s="32" t="s">
        <v>29</v>
      </c>
      <c r="C36" s="38"/>
      <c r="D36" s="39">
        <f>+H36+J36+M36</f>
        <v>78542161</v>
      </c>
      <c r="E36" s="40"/>
      <c r="F36" s="40"/>
      <c r="G36" s="40"/>
      <c r="H36" s="41">
        <f>11531962+13323339</f>
        <v>24855301</v>
      </c>
      <c r="I36" s="40"/>
      <c r="J36" s="40">
        <f>12820541+14812086</f>
        <v>27632627</v>
      </c>
      <c r="K36" s="40"/>
      <c r="L36" s="40"/>
      <c r="M36" s="40">
        <f>12088223+13966010</f>
        <v>26054233</v>
      </c>
      <c r="N36" s="40"/>
      <c r="O36" s="40"/>
      <c r="P36" s="40"/>
      <c r="Q36" s="42">
        <f t="shared" si="3"/>
        <v>78542161</v>
      </c>
      <c r="R36" s="37">
        <f t="shared" si="4"/>
        <v>0</v>
      </c>
    </row>
    <row r="37" spans="1:18" ht="18.75" thickBot="1" x14ac:dyDescent="0.3">
      <c r="A37" s="46" t="s">
        <v>51</v>
      </c>
      <c r="B37" s="47"/>
      <c r="C37" s="48">
        <f t="shared" ref="C37:R37" si="5">SUM(C15:C36)</f>
        <v>1608865585</v>
      </c>
      <c r="D37" s="49">
        <f t="shared" si="5"/>
        <v>1277600969</v>
      </c>
      <c r="E37" s="50">
        <f t="shared" si="5"/>
        <v>120232613</v>
      </c>
      <c r="F37" s="50">
        <f t="shared" si="5"/>
        <v>120232614</v>
      </c>
      <c r="G37" s="50">
        <f t="shared" si="5"/>
        <v>120232614</v>
      </c>
      <c r="H37" s="50">
        <f t="shared" si="5"/>
        <v>236913711</v>
      </c>
      <c r="I37" s="50">
        <f t="shared" si="5"/>
        <v>134318949</v>
      </c>
      <c r="J37" s="50">
        <f t="shared" si="5"/>
        <v>149792364</v>
      </c>
      <c r="K37" s="50">
        <f t="shared" si="5"/>
        <v>120232614</v>
      </c>
      <c r="L37" s="50">
        <f t="shared" si="5"/>
        <v>121097833</v>
      </c>
      <c r="M37" s="50">
        <f t="shared" si="5"/>
        <v>146286847</v>
      </c>
      <c r="N37" s="50">
        <f t="shared" si="5"/>
        <v>0</v>
      </c>
      <c r="O37" s="50">
        <f t="shared" si="5"/>
        <v>0</v>
      </c>
      <c r="P37" s="50">
        <f t="shared" si="5"/>
        <v>0</v>
      </c>
      <c r="Q37" s="50">
        <f t="shared" si="5"/>
        <v>1269340159</v>
      </c>
      <c r="R37" s="50">
        <f t="shared" si="5"/>
        <v>8260810</v>
      </c>
    </row>
    <row r="38" spans="1:18" ht="16.5" thickBot="1" x14ac:dyDescent="0.3">
      <c r="A38" s="51"/>
      <c r="B38" s="51"/>
      <c r="C38" s="51"/>
      <c r="D38" s="52"/>
      <c r="E38" s="51"/>
      <c r="F38" s="51"/>
      <c r="G38" s="52"/>
      <c r="H38" s="51"/>
      <c r="I38" s="51"/>
      <c r="J38" s="53">
        <v>149792364</v>
      </c>
      <c r="K38" s="51"/>
      <c r="L38" s="51"/>
      <c r="M38" s="51"/>
      <c r="N38" s="51"/>
      <c r="O38" s="51"/>
      <c r="P38" s="51"/>
      <c r="Q38" s="54"/>
      <c r="R38" s="54"/>
    </row>
    <row r="39" spans="1:18" ht="18" x14ac:dyDescent="0.25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2"/>
    </row>
    <row r="40" spans="1:18" ht="18" x14ac:dyDescent="0.25">
      <c r="A40" s="63"/>
      <c r="B40" s="64"/>
      <c r="C40" s="64"/>
      <c r="D40" s="64"/>
      <c r="E40" s="64"/>
      <c r="F40" s="64">
        <f>+D40-E40</f>
        <v>0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5"/>
    </row>
    <row r="41" spans="1:18" ht="18" x14ac:dyDescent="0.25">
      <c r="A41" s="63" t="s">
        <v>52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5"/>
    </row>
    <row r="42" spans="1:18" ht="18" x14ac:dyDescent="0.25">
      <c r="A42" s="63" t="s">
        <v>53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5"/>
    </row>
    <row r="43" spans="1:18" ht="15.75" thickBot="1" x14ac:dyDescent="0.3">
      <c r="A43" s="55" t="s">
        <v>54</v>
      </c>
      <c r="B43" s="56"/>
      <c r="C43" s="56"/>
      <c r="D43" s="56"/>
      <c r="E43" s="56"/>
      <c r="F43" s="56"/>
      <c r="G43" s="56"/>
      <c r="H43" s="56"/>
      <c r="I43" s="57"/>
      <c r="J43" s="57"/>
      <c r="K43" s="57"/>
      <c r="L43" s="57"/>
      <c r="M43" s="57"/>
      <c r="N43" s="57"/>
      <c r="O43" s="57"/>
      <c r="P43" s="57"/>
      <c r="Q43" s="56"/>
      <c r="R43" s="58"/>
    </row>
  </sheetData>
  <mergeCells count="6">
    <mergeCell ref="A43:R43"/>
    <mergeCell ref="C6:R6"/>
    <mergeCell ref="A39:R39"/>
    <mergeCell ref="A40:R40"/>
    <mergeCell ref="A41:R41"/>
    <mergeCell ref="A42:R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2019-10-01T15:25:43Z</dcterms:created>
  <dcterms:modified xsi:type="dcterms:W3CDTF">2019-10-03T11:47:14Z</dcterms:modified>
</cp:coreProperties>
</file>