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SEPTIEMBRE\"/>
    </mc:Choice>
  </mc:AlternateContent>
  <xr:revisionPtr revIDLastSave="0" documentId="8_{4F793B7B-190C-477A-94D4-EE9182DD196B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2" i="1" l="1"/>
  <c r="O42" i="1"/>
  <c r="N42" i="1"/>
  <c r="L42" i="1"/>
  <c r="K42" i="1"/>
  <c r="I42" i="1"/>
  <c r="F42" i="1"/>
  <c r="E42" i="1"/>
  <c r="M41" i="1"/>
  <c r="M42" i="1" s="1"/>
  <c r="J41" i="1"/>
  <c r="H41" i="1"/>
  <c r="H42" i="1" s="1"/>
  <c r="Q40" i="1"/>
  <c r="Q39" i="1"/>
  <c r="R39" i="1" s="1"/>
  <c r="Q38" i="1"/>
  <c r="R38" i="1" s="1"/>
  <c r="Q37" i="1"/>
  <c r="R37" i="1" s="1"/>
  <c r="Q36" i="1"/>
  <c r="D36" i="1"/>
  <c r="Q35" i="1"/>
  <c r="R35" i="1" s="1"/>
  <c r="Q34" i="1"/>
  <c r="D34" i="1"/>
  <c r="Q32" i="1"/>
  <c r="D32" i="1"/>
  <c r="R32" i="1" s="1"/>
  <c r="Q31" i="1"/>
  <c r="D31" i="1"/>
  <c r="Q30" i="1"/>
  <c r="R30" i="1" s="1"/>
  <c r="Q29" i="1"/>
  <c r="R29" i="1" s="1"/>
  <c r="Q28" i="1"/>
  <c r="D28" i="1"/>
  <c r="Q27" i="1"/>
  <c r="D27" i="1"/>
  <c r="Q26" i="1"/>
  <c r="D26" i="1"/>
  <c r="Q25" i="1"/>
  <c r="D25" i="1"/>
  <c r="R25" i="1" s="1"/>
  <c r="Q24" i="1"/>
  <c r="D24" i="1"/>
  <c r="Q23" i="1"/>
  <c r="D23" i="1"/>
  <c r="R23" i="1" s="1"/>
  <c r="Q22" i="1"/>
  <c r="D22" i="1"/>
  <c r="R22" i="1" s="1"/>
  <c r="Q21" i="1"/>
  <c r="D21" i="1"/>
  <c r="R21" i="1" s="1"/>
  <c r="Q20" i="1"/>
  <c r="D20" i="1"/>
  <c r="Q19" i="1"/>
  <c r="D19" i="1"/>
  <c r="R19" i="1" s="1"/>
  <c r="Q18" i="1"/>
  <c r="D18" i="1"/>
  <c r="C18" i="1"/>
  <c r="Q17" i="1"/>
  <c r="D17" i="1"/>
  <c r="C17" i="1"/>
  <c r="Q16" i="1"/>
  <c r="D16" i="1"/>
  <c r="R16" i="1" s="1"/>
  <c r="C16" i="1"/>
  <c r="G15" i="1"/>
  <c r="D15" i="1" s="1"/>
  <c r="C15" i="1"/>
  <c r="R31" i="1" l="1"/>
  <c r="R24" i="1"/>
  <c r="R18" i="1"/>
  <c r="Q41" i="1"/>
  <c r="R28" i="1"/>
  <c r="R34" i="1"/>
  <c r="R27" i="1"/>
  <c r="R26" i="1"/>
  <c r="R36" i="1"/>
  <c r="J42" i="1"/>
  <c r="C42" i="1"/>
  <c r="Q15" i="1"/>
  <c r="Q42" i="1" s="1"/>
  <c r="D41" i="1"/>
  <c r="R17" i="1"/>
  <c r="R20" i="1"/>
  <c r="G42" i="1"/>
  <c r="R15" i="1" l="1"/>
  <c r="R42" i="1" s="1"/>
  <c r="R41" i="1"/>
  <c r="D42" i="1"/>
</calcChain>
</file>

<file path=xl/sharedStrings.xml><?xml version="1.0" encoding="utf-8"?>
<sst xmlns="http://schemas.openxmlformats.org/spreadsheetml/2006/main" count="77" uniqueCount="61">
  <si>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</si>
  <si>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</si>
  <si>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</si>
  <si>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</si>
  <si>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</si>
  <si>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</si>
  <si>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CABILDO</t>
  </si>
  <si>
    <t>Rut: 69.050.200-3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</si>
  <si>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</si>
  <si>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</si>
  <si>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</si>
  <si>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</si>
  <si>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</si>
  <si>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</si>
  <si>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</si>
  <si>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</si>
  <si>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</si>
  <si>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</si>
  <si>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</si>
  <si>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</si>
  <si>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</si>
  <si>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</si>
  <si>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</si>
  <si>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</si>
  <si>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</si>
  <si>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</si>
  <si>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</si>
  <si>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</si>
  <si>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</si>
  <si>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</si>
  <si>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</si>
  <si>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Desempeño  Dificil</t>
  </si>
  <si>
    <t>Conductores</t>
  </si>
  <si>
    <t>Integr. Diferen. Ley 19,813</t>
  </si>
  <si>
    <t>Chile Crece Contigo</t>
  </si>
  <si>
    <t>Cirugia Menor</t>
  </si>
  <si>
    <t xml:space="preserve">Resolucion Especialidades </t>
  </si>
  <si>
    <t>Salud Oral 06 Años</t>
  </si>
  <si>
    <t>Odontologico 60 Años ( Adulto)</t>
  </si>
  <si>
    <t>(Nuevo) Niños 4° Medio</t>
  </si>
  <si>
    <t xml:space="preserve">Odontológico Domiciliaria </t>
  </si>
  <si>
    <t>Mas Sonrisa</t>
  </si>
  <si>
    <t>Sembrando Sonrisas</t>
  </si>
  <si>
    <t>Mejoria equidad Salud Rural</t>
  </si>
  <si>
    <t>Rehabilitacion Integral</t>
  </si>
  <si>
    <t>Estimulo CESFAM MAIS</t>
  </si>
  <si>
    <t>Capacitacion Funcionaria</t>
  </si>
  <si>
    <t>Imágenes Diagnosticas</t>
  </si>
  <si>
    <t>Imágenes Diagnosticas ADD 2019</t>
  </si>
  <si>
    <t xml:space="preserve">Vacunacion Antiinfluenza AGLReferente Valentina </t>
  </si>
  <si>
    <t>Vida Sana</t>
  </si>
  <si>
    <t>Mejoram. Acceso Atencion Odontologica</t>
  </si>
  <si>
    <t>Programa DIR  ( EX-Intervenciones Breves en Alcohol)</t>
  </si>
  <si>
    <t>Apoyo Gestion Buenas Practicas</t>
  </si>
  <si>
    <t>Fondo Farmacia Enfermedades Cronicas</t>
  </si>
  <si>
    <t>Fondo Farmacia Enfermedades Cronicas 2018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</si>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</sst>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$-340A]\ * #,##0_-;\-[$$-340A]\ * #,##0_-;_-[$$-340A]\ * &quot;-&quot;_-;_-@_-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man Old Style"/>
      <family val="1"/>
    </font>
    <font>
      <sz val="16"/>
      <name val="Bookman Old Style"/>
      <family val="1"/>
    </font>
    <font>
      <b/>
      <u/>
      <sz val="16"/>
      <name val="Bookman Old Style"/>
      <family val="1"/>
    </font>
    <font>
      <sz val="16"/>
      <color theme="1"/>
      <name val="Bookman Old Style"/>
      <family val="1"/>
    </font>
    <font>
      <b/>
      <i/>
      <sz val="16"/>
      <name val="Bookman Old Style"/>
      <family val="1"/>
    </font>
    <font>
      <b/>
      <i/>
      <u/>
      <sz val="16"/>
      <name val="Bookman Old Style"/>
      <family val="1"/>
    </font>
    <font>
      <sz val="10"/>
      <name val="Arial"/>
      <family val="2"/>
    </font>
    <font>
      <b/>
      <sz val="16"/>
      <color theme="1"/>
      <name val="Bookman Old Style"/>
      <family val="1"/>
    </font>
    <font>
      <sz val="16"/>
      <color indexed="63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/>
    <xf numFmtId="0" fontId="3" fillId="0" borderId="0" xfId="0" applyFont="1" applyFill="1" applyAlignment="1"/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 applyAlignme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2" fillId="3" borderId="6" xfId="2" applyFont="1" applyFill="1" applyBorder="1" applyAlignment="1">
      <alignment horizontal="center" vertical="center" wrapText="1"/>
    </xf>
    <xf numFmtId="165" fontId="2" fillId="0" borderId="7" xfId="2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right" vertical="center"/>
    </xf>
    <xf numFmtId="165" fontId="2" fillId="0" borderId="9" xfId="1" applyNumberFormat="1" applyFont="1" applyFill="1" applyBorder="1"/>
    <xf numFmtId="165" fontId="2" fillId="0" borderId="8" xfId="1" applyNumberFormat="1" applyFont="1" applyFill="1" applyBorder="1"/>
    <xf numFmtId="165" fontId="2" fillId="4" borderId="9" xfId="1" applyNumberFormat="1" applyFont="1" applyFill="1" applyBorder="1"/>
    <xf numFmtId="165" fontId="2" fillId="0" borderId="10" xfId="2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right" vertical="center"/>
    </xf>
    <xf numFmtId="165" fontId="2" fillId="0" borderId="12" xfId="1" applyNumberFormat="1" applyFont="1" applyFill="1" applyBorder="1"/>
    <xf numFmtId="165" fontId="2" fillId="0" borderId="11" xfId="1" applyNumberFormat="1" applyFont="1" applyFill="1" applyBorder="1"/>
    <xf numFmtId="165" fontId="2" fillId="4" borderId="12" xfId="1" applyNumberFormat="1" applyFont="1" applyFill="1" applyBorder="1"/>
    <xf numFmtId="165" fontId="2" fillId="0" borderId="10" xfId="2" applyNumberFormat="1" applyFont="1" applyFill="1" applyBorder="1" applyAlignment="1">
      <alignment vertical="center" wrapText="1"/>
    </xf>
    <xf numFmtId="165" fontId="2" fillId="0" borderId="7" xfId="2" applyNumberFormat="1" applyFont="1" applyFill="1" applyBorder="1" applyAlignment="1">
      <alignment vertical="center" wrapText="1"/>
    </xf>
    <xf numFmtId="165" fontId="2" fillId="0" borderId="13" xfId="2" applyNumberFormat="1" applyFont="1" applyFill="1" applyBorder="1" applyAlignment="1">
      <alignment vertical="center" wrapText="1"/>
    </xf>
    <xf numFmtId="0" fontId="2" fillId="0" borderId="0" xfId="0" applyFont="1" applyFill="1" applyBorder="1"/>
    <xf numFmtId="0" fontId="2" fillId="3" borderId="1" xfId="2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166" fontId="3" fillId="0" borderId="0" xfId="1" applyNumberFormat="1" applyFont="1" applyFill="1" applyBorder="1"/>
    <xf numFmtId="0" fontId="2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/>
    <xf numFmtId="0" fontId="3" fillId="0" borderId="4" xfId="0" applyFont="1" applyFill="1" applyBorder="1"/>
    <xf numFmtId="0" fontId="3" fillId="0" borderId="2" xfId="0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5" fillId="0" borderId="17" xfId="0" applyFont="1" applyFill="1" applyBorder="1"/>
    <xf numFmtId="0" fontId="5" fillId="0" borderId="18" xfId="0" applyFont="1" applyFill="1" applyBorder="1"/>
    <xf numFmtId="0" fontId="9" fillId="0" borderId="18" xfId="0" applyFont="1" applyFill="1" applyBorder="1" applyAlignment="1">
      <alignment horizontal="center"/>
    </xf>
    <xf numFmtId="0" fontId="5" fillId="0" borderId="19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3" fontId="10" fillId="2" borderId="3" xfId="2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topLeftCell="A7" zoomScale="55" zoomScaleNormal="55" workbookViewId="0">
      <selection activeCell="B13" sqref="B13"/>
    </sheetView>
  </sheetViews>
  <sheetFormatPr baseColWidth="10" defaultRowHeight="15" x14ac:dyDescent="0.25"/>
  <cols>
    <col min="1" max="1" width="90.7109375" bestFit="1" customWidth="1"/>
    <col min="2" max="2" width="15.42578125" bestFit="1" customWidth="1"/>
    <col min="3" max="3" width="35.42578125" bestFit="1" customWidth="1"/>
    <col min="4" max="4" width="37.140625" customWidth="1"/>
    <col min="5" max="6" width="25.42578125" bestFit="1" customWidth="1"/>
    <col min="7" max="8" width="27.7109375" bestFit="1" customWidth="1"/>
    <col min="9" max="9" width="25.42578125" bestFit="1" customWidth="1"/>
    <col min="10" max="10" width="27.7109375" bestFit="1" customWidth="1"/>
    <col min="11" max="13" width="25.42578125" bestFit="1" customWidth="1"/>
    <col min="14" max="14" width="21.42578125" bestFit="1" customWidth="1"/>
    <col min="15" max="15" width="22.42578125" bestFit="1" customWidth="1"/>
    <col min="16" max="16" width="21.42578125" bestFit="1" customWidth="1"/>
    <col min="17" max="17" width="27.7109375" bestFit="1" customWidth="1"/>
    <col min="18" max="18" width="33.42578125" bestFit="1" customWidth="1"/>
  </cols>
  <sheetData>
    <row r="1" spans="1:18" ht="20.25" x14ac:dyDescent="0.3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0.25" x14ac:dyDescent="0.3">
      <c r="A2" s="1" t="s">
        <v>1</v>
      </c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0.25" x14ac:dyDescent="0.3">
      <c r="A3" s="1" t="s">
        <v>2</v>
      </c>
      <c r="B3" s="1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x14ac:dyDescent="0.3">
      <c r="A4" s="4" t="s">
        <v>3</v>
      </c>
      <c r="B4" s="4"/>
      <c r="C4" s="5"/>
      <c r="D4" s="6"/>
      <c r="E4" s="6"/>
      <c r="F4" s="6"/>
      <c r="G4" s="6"/>
      <c r="H4" s="6"/>
      <c r="I4" s="6"/>
      <c r="J4" s="6"/>
      <c r="K4" s="7"/>
      <c r="L4" s="7"/>
      <c r="M4" s="7"/>
      <c r="N4" s="7"/>
      <c r="O4" s="7"/>
      <c r="P4" s="3"/>
      <c r="Q4" s="3"/>
      <c r="R4" s="3"/>
    </row>
    <row r="5" spans="1:18" ht="20.25" x14ac:dyDescent="0.3">
      <c r="A5" s="8" t="s">
        <v>4</v>
      </c>
      <c r="B5" s="8"/>
      <c r="C5" s="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20.25" x14ac:dyDescent="0.3">
      <c r="A6" s="8"/>
      <c r="B6" s="8"/>
      <c r="C6" s="56" t="s">
        <v>5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1:18" ht="20.25" x14ac:dyDescent="0.3">
      <c r="A7" s="8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20.25" x14ac:dyDescent="0.3">
      <c r="A8" s="11" t="s">
        <v>6</v>
      </c>
      <c r="B8" s="11"/>
      <c r="C8" s="12"/>
      <c r="D8" s="1"/>
      <c r="E8" s="4"/>
      <c r="F8" s="3"/>
      <c r="G8" s="3"/>
      <c r="H8" s="7"/>
      <c r="I8" s="7"/>
      <c r="J8" s="3"/>
      <c r="K8" s="3"/>
      <c r="L8" s="3"/>
      <c r="M8" s="3"/>
      <c r="N8" s="3"/>
      <c r="O8" s="3"/>
      <c r="P8" s="3"/>
      <c r="Q8" s="3"/>
      <c r="R8" s="3"/>
    </row>
    <row r="9" spans="1:18" ht="20.25" x14ac:dyDescent="0.3">
      <c r="A9" s="11" t="s">
        <v>7</v>
      </c>
      <c r="B9" s="11"/>
      <c r="C9" s="12"/>
      <c r="D9" s="1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20.25" x14ac:dyDescent="0.3">
      <c r="A10" s="11"/>
      <c r="B10" s="11"/>
      <c r="C10" s="12"/>
      <c r="D10" s="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20.25" x14ac:dyDescent="0.3">
      <c r="A11" s="13"/>
      <c r="B11" s="13"/>
      <c r="C11" s="1"/>
      <c r="D11" s="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21" thickBot="1" x14ac:dyDescent="0.35">
      <c r="A12" s="3"/>
      <c r="B12" s="3"/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61.5" thickBot="1" x14ac:dyDescent="0.35">
      <c r="A13" s="3"/>
      <c r="B13" s="14" t="s">
        <v>8</v>
      </c>
      <c r="C13" s="15" t="s">
        <v>9</v>
      </c>
      <c r="D13" s="16" t="s">
        <v>10</v>
      </c>
      <c r="E13" s="14" t="s">
        <v>11</v>
      </c>
      <c r="F13" s="14" t="s">
        <v>12</v>
      </c>
      <c r="G13" s="14" t="s">
        <v>13</v>
      </c>
      <c r="H13" s="14" t="s">
        <v>14</v>
      </c>
      <c r="I13" s="14" t="s">
        <v>15</v>
      </c>
      <c r="J13" s="14" t="s">
        <v>16</v>
      </c>
      <c r="K13" s="14" t="s">
        <v>17</v>
      </c>
      <c r="L13" s="14" t="s">
        <v>18</v>
      </c>
      <c r="M13" s="14" t="s">
        <v>19</v>
      </c>
      <c r="N13" s="14" t="s">
        <v>20</v>
      </c>
      <c r="O13" s="14" t="s">
        <v>21</v>
      </c>
      <c r="P13" s="14" t="s">
        <v>22</v>
      </c>
      <c r="Q13" s="14" t="s">
        <v>23</v>
      </c>
      <c r="R13" s="14" t="s">
        <v>24</v>
      </c>
    </row>
    <row r="14" spans="1:18" ht="21" thickBot="1" x14ac:dyDescent="0.35">
      <c r="A14" s="17" t="s">
        <v>25</v>
      </c>
      <c r="B14" s="18"/>
      <c r="C14" s="19" t="s">
        <v>26</v>
      </c>
      <c r="D14" s="20" t="s">
        <v>26</v>
      </c>
      <c r="E14" s="21" t="s">
        <v>27</v>
      </c>
      <c r="F14" s="21" t="s">
        <v>27</v>
      </c>
      <c r="G14" s="21" t="s">
        <v>27</v>
      </c>
      <c r="H14" s="21" t="s">
        <v>27</v>
      </c>
      <c r="I14" s="21" t="s">
        <v>27</v>
      </c>
      <c r="J14" s="21" t="s">
        <v>27</v>
      </c>
      <c r="K14" s="21" t="s">
        <v>27</v>
      </c>
      <c r="L14" s="21" t="s">
        <v>27</v>
      </c>
      <c r="M14" s="21" t="s">
        <v>27</v>
      </c>
      <c r="N14" s="21" t="s">
        <v>27</v>
      </c>
      <c r="O14" s="21" t="s">
        <v>27</v>
      </c>
      <c r="P14" s="21" t="s">
        <v>27</v>
      </c>
      <c r="Q14" s="21" t="s">
        <v>28</v>
      </c>
      <c r="R14" s="21"/>
    </row>
    <row r="15" spans="1:18" ht="21" thickBot="1" x14ac:dyDescent="0.35">
      <c r="A15" s="54" t="s">
        <v>29</v>
      </c>
      <c r="B15" s="22" t="s">
        <v>30</v>
      </c>
      <c r="C15" s="23">
        <f>+E15*12</f>
        <v>635021004</v>
      </c>
      <c r="D15" s="24">
        <f>SUM(E15:M15)</f>
        <v>476265753</v>
      </c>
      <c r="E15" s="25">
        <v>52918417</v>
      </c>
      <c r="F15" s="25">
        <v>52918417</v>
      </c>
      <c r="G15" s="25">
        <f>10583683+42334734</f>
        <v>52918417</v>
      </c>
      <c r="H15" s="26">
        <v>52918417</v>
      </c>
      <c r="I15" s="25">
        <v>52918417</v>
      </c>
      <c r="J15" s="25">
        <v>52918417</v>
      </c>
      <c r="K15" s="25">
        <v>52918417</v>
      </c>
      <c r="L15" s="25">
        <v>52918417</v>
      </c>
      <c r="M15" s="25">
        <v>52918417</v>
      </c>
      <c r="N15" s="25"/>
      <c r="O15" s="25"/>
      <c r="P15" s="25"/>
      <c r="Q15" s="27">
        <f>SUM(E15:P15)</f>
        <v>476265753</v>
      </c>
      <c r="R15" s="27">
        <f>+D15-Q15</f>
        <v>0</v>
      </c>
    </row>
    <row r="16" spans="1:18" ht="21" thickBot="1" x14ac:dyDescent="0.35">
      <c r="A16" s="54" t="s">
        <v>31</v>
      </c>
      <c r="B16" s="22" t="s">
        <v>30</v>
      </c>
      <c r="C16" s="28">
        <f>+E16*12</f>
        <v>31149828</v>
      </c>
      <c r="D16" s="29">
        <f>+E16+F16+G16+H16+I16+J16+K16+L16+M16</f>
        <v>23362371</v>
      </c>
      <c r="E16" s="30">
        <v>2595819</v>
      </c>
      <c r="F16" s="30">
        <v>2595819</v>
      </c>
      <c r="G16" s="30">
        <v>2595819</v>
      </c>
      <c r="H16" s="31">
        <v>2595819</v>
      </c>
      <c r="I16" s="30">
        <v>2595819</v>
      </c>
      <c r="J16" s="30">
        <v>2595819</v>
      </c>
      <c r="K16" s="30">
        <v>2595819</v>
      </c>
      <c r="L16" s="30">
        <v>2595819</v>
      </c>
      <c r="M16" s="30">
        <v>2595819</v>
      </c>
      <c r="N16" s="30"/>
      <c r="O16" s="30"/>
      <c r="P16" s="30"/>
      <c r="Q16" s="32">
        <f t="shared" ref="Q16:Q31" si="0">SUM(E16:P16)</f>
        <v>23362371</v>
      </c>
      <c r="R16" s="27">
        <f t="shared" ref="R16:R32" si="1">+D16-Q16</f>
        <v>0</v>
      </c>
    </row>
    <row r="17" spans="1:18" ht="21" thickBot="1" x14ac:dyDescent="0.35">
      <c r="A17" s="54" t="s">
        <v>32</v>
      </c>
      <c r="B17" s="22" t="s">
        <v>30</v>
      </c>
      <c r="C17" s="28">
        <f>+E17*12</f>
        <v>3678540</v>
      </c>
      <c r="D17" s="29">
        <f>+E17+F17+G17+H17+I17+J17+K17+L17+M17</f>
        <v>2324882</v>
      </c>
      <c r="E17" s="30">
        <v>306545</v>
      </c>
      <c r="F17" s="30">
        <v>306545</v>
      </c>
      <c r="G17" s="30">
        <v>306545</v>
      </c>
      <c r="H17" s="31">
        <v>306545</v>
      </c>
      <c r="I17" s="30">
        <v>306545</v>
      </c>
      <c r="J17" s="30">
        <v>306545</v>
      </c>
      <c r="K17" s="30">
        <v>-38204</v>
      </c>
      <c r="L17" s="30">
        <v>261908</v>
      </c>
      <c r="M17" s="30">
        <v>261908</v>
      </c>
      <c r="N17" s="30"/>
      <c r="O17" s="30"/>
      <c r="P17" s="30"/>
      <c r="Q17" s="32">
        <f t="shared" si="0"/>
        <v>2324882</v>
      </c>
      <c r="R17" s="27">
        <f>+D17-Q17</f>
        <v>0</v>
      </c>
    </row>
    <row r="18" spans="1:18" ht="21" thickBot="1" x14ac:dyDescent="0.35">
      <c r="A18" s="54" t="s">
        <v>33</v>
      </c>
      <c r="B18" s="22" t="s">
        <v>30</v>
      </c>
      <c r="C18" s="28">
        <f>+E18*12</f>
        <v>3234840</v>
      </c>
      <c r="D18" s="29">
        <f>+E18+F18+G18+H18+I18+J18+K18+L18+M18</f>
        <v>2426130</v>
      </c>
      <c r="E18" s="30">
        <v>269570</v>
      </c>
      <c r="F18" s="30">
        <v>269570</v>
      </c>
      <c r="G18" s="30">
        <v>269570</v>
      </c>
      <c r="H18" s="31">
        <v>269570</v>
      </c>
      <c r="I18" s="30">
        <v>269570</v>
      </c>
      <c r="J18" s="30">
        <v>269570</v>
      </c>
      <c r="K18" s="30">
        <v>269570</v>
      </c>
      <c r="L18" s="30">
        <v>269570</v>
      </c>
      <c r="M18" s="30">
        <v>269570</v>
      </c>
      <c r="N18" s="30"/>
      <c r="O18" s="30"/>
      <c r="P18" s="30"/>
      <c r="Q18" s="32">
        <f t="shared" si="0"/>
        <v>2426130</v>
      </c>
      <c r="R18" s="27">
        <f t="shared" si="1"/>
        <v>0</v>
      </c>
    </row>
    <row r="19" spans="1:18" ht="21" thickBot="1" x14ac:dyDescent="0.35">
      <c r="A19" s="54" t="s">
        <v>34</v>
      </c>
      <c r="B19" s="22">
        <v>1526</v>
      </c>
      <c r="C19" s="28">
        <v>10977335</v>
      </c>
      <c r="D19" s="29">
        <f>5488677+2744339</f>
        <v>8233016</v>
      </c>
      <c r="E19" s="30"/>
      <c r="F19" s="30"/>
      <c r="G19" s="30"/>
      <c r="H19" s="31">
        <v>5488668</v>
      </c>
      <c r="I19" s="30"/>
      <c r="J19" s="30"/>
      <c r="K19" s="30"/>
      <c r="L19" s="30"/>
      <c r="M19" s="30"/>
      <c r="N19" s="30"/>
      <c r="O19" s="30"/>
      <c r="P19" s="30"/>
      <c r="Q19" s="32">
        <f t="shared" si="0"/>
        <v>5488668</v>
      </c>
      <c r="R19" s="27">
        <f t="shared" si="1"/>
        <v>2744348</v>
      </c>
    </row>
    <row r="20" spans="1:18" ht="21" thickBot="1" x14ac:dyDescent="0.35">
      <c r="A20" s="54" t="s">
        <v>35</v>
      </c>
      <c r="B20" s="22">
        <v>3991</v>
      </c>
      <c r="C20" s="33">
        <v>627200</v>
      </c>
      <c r="D20" s="29">
        <f>+J20</f>
        <v>439040</v>
      </c>
      <c r="E20" s="30"/>
      <c r="F20" s="30"/>
      <c r="G20" s="30"/>
      <c r="H20" s="31"/>
      <c r="I20" s="30"/>
      <c r="J20" s="30">
        <v>439040</v>
      </c>
      <c r="K20" s="30"/>
      <c r="L20" s="30"/>
      <c r="M20" s="30"/>
      <c r="N20" s="30"/>
      <c r="O20" s="30"/>
      <c r="P20" s="30"/>
      <c r="Q20" s="32">
        <f t="shared" si="0"/>
        <v>439040</v>
      </c>
      <c r="R20" s="27">
        <f t="shared" si="1"/>
        <v>0</v>
      </c>
    </row>
    <row r="21" spans="1:18" ht="21" thickBot="1" x14ac:dyDescent="0.35">
      <c r="A21" s="54" t="s">
        <v>36</v>
      </c>
      <c r="B21" s="22">
        <v>3991</v>
      </c>
      <c r="C21" s="33">
        <v>7529690</v>
      </c>
      <c r="D21" s="29">
        <f>+J21</f>
        <v>5270783</v>
      </c>
      <c r="E21" s="30"/>
      <c r="F21" s="30"/>
      <c r="G21" s="30"/>
      <c r="H21" s="31"/>
      <c r="I21" s="30"/>
      <c r="J21" s="30">
        <v>5270783</v>
      </c>
      <c r="K21" s="30"/>
      <c r="L21" s="30"/>
      <c r="M21" s="30"/>
      <c r="N21" s="30"/>
      <c r="O21" s="30"/>
      <c r="P21" s="30"/>
      <c r="Q21" s="32">
        <f t="shared" si="0"/>
        <v>5270783</v>
      </c>
      <c r="R21" s="27">
        <f t="shared" si="1"/>
        <v>0</v>
      </c>
    </row>
    <row r="22" spans="1:18" ht="21" thickBot="1" x14ac:dyDescent="0.35">
      <c r="A22" s="54" t="s">
        <v>37</v>
      </c>
      <c r="B22" s="22">
        <v>1585</v>
      </c>
      <c r="C22" s="34">
        <v>172547</v>
      </c>
      <c r="D22" s="29">
        <f>+H22</f>
        <v>120782.9</v>
      </c>
      <c r="E22" s="30"/>
      <c r="F22" s="30"/>
      <c r="G22" s="30"/>
      <c r="H22" s="31">
        <v>120782.9</v>
      </c>
      <c r="I22" s="30"/>
      <c r="J22" s="30"/>
      <c r="K22" s="30"/>
      <c r="L22" s="30"/>
      <c r="M22" s="30"/>
      <c r="N22" s="30"/>
      <c r="O22" s="30"/>
      <c r="P22" s="30"/>
      <c r="Q22" s="32">
        <f t="shared" si="0"/>
        <v>120782.9</v>
      </c>
      <c r="R22" s="27">
        <f t="shared" si="1"/>
        <v>0</v>
      </c>
    </row>
    <row r="23" spans="1:18" ht="21" thickBot="1" x14ac:dyDescent="0.35">
      <c r="A23" s="54" t="s">
        <v>38</v>
      </c>
      <c r="B23" s="22">
        <v>1585</v>
      </c>
      <c r="C23" s="28">
        <v>8334900</v>
      </c>
      <c r="D23" s="29">
        <f t="shared" ref="D23:D27" si="2">+H23</f>
        <v>5834430</v>
      </c>
      <c r="E23" s="30"/>
      <c r="F23" s="30"/>
      <c r="G23" s="30"/>
      <c r="H23" s="31">
        <v>5834430</v>
      </c>
      <c r="I23" s="30"/>
      <c r="J23" s="30"/>
      <c r="K23" s="30"/>
      <c r="L23" s="30"/>
      <c r="M23" s="30"/>
      <c r="N23" s="30"/>
      <c r="O23" s="30"/>
      <c r="P23" s="30"/>
      <c r="Q23" s="32">
        <f t="shared" si="0"/>
        <v>5834430</v>
      </c>
      <c r="R23" s="27">
        <f t="shared" si="1"/>
        <v>0</v>
      </c>
    </row>
    <row r="24" spans="1:18" ht="21" thickBot="1" x14ac:dyDescent="0.35">
      <c r="A24" s="54" t="s">
        <v>39</v>
      </c>
      <c r="B24" s="22">
        <v>1586</v>
      </c>
      <c r="C24" s="35">
        <v>6001884</v>
      </c>
      <c r="D24" s="29">
        <f t="shared" si="2"/>
        <v>4201319</v>
      </c>
      <c r="E24" s="30"/>
      <c r="F24" s="30"/>
      <c r="G24" s="30"/>
      <c r="H24" s="31">
        <v>4201319</v>
      </c>
      <c r="I24" s="30"/>
      <c r="J24" s="30"/>
      <c r="K24" s="30"/>
      <c r="L24" s="30"/>
      <c r="M24" s="30"/>
      <c r="N24" s="30"/>
      <c r="O24" s="30"/>
      <c r="P24" s="30"/>
      <c r="Q24" s="32">
        <f t="shared" si="0"/>
        <v>4201319</v>
      </c>
      <c r="R24" s="27">
        <f t="shared" si="1"/>
        <v>0</v>
      </c>
    </row>
    <row r="25" spans="1:18" ht="21" thickBot="1" x14ac:dyDescent="0.35">
      <c r="A25" s="54" t="s">
        <v>40</v>
      </c>
      <c r="B25" s="22">
        <v>1586</v>
      </c>
      <c r="C25" s="34">
        <v>5016613</v>
      </c>
      <c r="D25" s="29">
        <f>+H25</f>
        <v>3511629</v>
      </c>
      <c r="E25" s="30"/>
      <c r="F25" s="30"/>
      <c r="G25" s="30"/>
      <c r="H25" s="31">
        <v>3511629</v>
      </c>
      <c r="I25" s="30"/>
      <c r="J25" s="30"/>
      <c r="K25" s="30"/>
      <c r="L25" s="30"/>
      <c r="M25" s="30"/>
      <c r="N25" s="30"/>
      <c r="O25" s="30"/>
      <c r="P25" s="30"/>
      <c r="Q25" s="32">
        <f>SUM(E25:I25)</f>
        <v>3511629</v>
      </c>
      <c r="R25" s="27">
        <f>+D25-Q25</f>
        <v>0</v>
      </c>
    </row>
    <row r="26" spans="1:18" ht="21" thickBot="1" x14ac:dyDescent="0.35">
      <c r="A26" s="54" t="s">
        <v>41</v>
      </c>
      <c r="B26" s="22">
        <v>1586</v>
      </c>
      <c r="C26" s="35">
        <v>25006380</v>
      </c>
      <c r="D26" s="29">
        <f t="shared" si="2"/>
        <v>17504466</v>
      </c>
      <c r="E26" s="30"/>
      <c r="F26" s="30"/>
      <c r="G26" s="30"/>
      <c r="H26" s="31">
        <v>17504466</v>
      </c>
      <c r="I26" s="30"/>
      <c r="J26" s="30"/>
      <c r="K26" s="30"/>
      <c r="L26" s="30"/>
      <c r="M26" s="30"/>
      <c r="N26" s="30"/>
      <c r="O26" s="30"/>
      <c r="P26" s="30"/>
      <c r="Q26" s="32">
        <f t="shared" si="0"/>
        <v>17504466</v>
      </c>
      <c r="R26" s="27">
        <f t="shared" si="1"/>
        <v>0</v>
      </c>
    </row>
    <row r="27" spans="1:18" ht="21" thickBot="1" x14ac:dyDescent="0.35">
      <c r="A27" s="54" t="s">
        <v>42</v>
      </c>
      <c r="B27" s="22">
        <v>1587</v>
      </c>
      <c r="C27" s="33">
        <v>1979716</v>
      </c>
      <c r="D27" s="29">
        <f t="shared" si="2"/>
        <v>1385801</v>
      </c>
      <c r="E27" s="30"/>
      <c r="F27" s="30"/>
      <c r="G27" s="30"/>
      <c r="H27" s="31">
        <v>1385801</v>
      </c>
      <c r="I27" s="30"/>
      <c r="J27" s="30"/>
      <c r="K27" s="30"/>
      <c r="L27" s="30"/>
      <c r="M27" s="30"/>
      <c r="N27" s="30"/>
      <c r="O27" s="30"/>
      <c r="P27" s="30"/>
      <c r="Q27" s="32">
        <f t="shared" si="0"/>
        <v>1385801</v>
      </c>
      <c r="R27" s="27">
        <f t="shared" si="1"/>
        <v>0</v>
      </c>
    </row>
    <row r="28" spans="1:18" ht="21" thickBot="1" x14ac:dyDescent="0.35">
      <c r="A28" s="54" t="s">
        <v>43</v>
      </c>
      <c r="B28" s="22">
        <v>2947</v>
      </c>
      <c r="C28" s="28">
        <v>51018917</v>
      </c>
      <c r="D28" s="29">
        <f>+J28</f>
        <v>30611350</v>
      </c>
      <c r="E28" s="30"/>
      <c r="F28" s="30"/>
      <c r="G28" s="30"/>
      <c r="H28" s="31"/>
      <c r="I28" s="30"/>
      <c r="J28" s="30">
        <v>30611350</v>
      </c>
      <c r="K28" s="30"/>
      <c r="L28" s="30"/>
      <c r="M28" s="30"/>
      <c r="N28" s="30"/>
      <c r="O28" s="30"/>
      <c r="P28" s="30"/>
      <c r="Q28" s="32">
        <f t="shared" si="0"/>
        <v>30611350</v>
      </c>
      <c r="R28" s="27">
        <f t="shared" si="1"/>
        <v>0</v>
      </c>
    </row>
    <row r="29" spans="1:18" ht="21" thickBot="1" x14ac:dyDescent="0.35">
      <c r="A29" s="54" t="s">
        <v>44</v>
      </c>
      <c r="B29" s="22">
        <v>1593</v>
      </c>
      <c r="C29" s="28">
        <v>29672159</v>
      </c>
      <c r="D29" s="29">
        <v>20770511</v>
      </c>
      <c r="E29" s="30"/>
      <c r="F29" s="30"/>
      <c r="G29" s="30"/>
      <c r="H29" s="31"/>
      <c r="I29" s="30"/>
      <c r="J29" s="30"/>
      <c r="K29" s="30"/>
      <c r="L29" s="30">
        <v>20770511</v>
      </c>
      <c r="M29" s="30"/>
      <c r="N29" s="30"/>
      <c r="O29" s="30"/>
      <c r="P29" s="30"/>
      <c r="Q29" s="32">
        <f t="shared" si="0"/>
        <v>20770511</v>
      </c>
      <c r="R29" s="27">
        <f t="shared" si="1"/>
        <v>0</v>
      </c>
    </row>
    <row r="30" spans="1:18" ht="21" thickBot="1" x14ac:dyDescent="0.35">
      <c r="A30" s="54" t="s">
        <v>45</v>
      </c>
      <c r="B30" s="22">
        <v>2101</v>
      </c>
      <c r="C30" s="28">
        <v>1611240</v>
      </c>
      <c r="D30" s="29">
        <v>1127868</v>
      </c>
      <c r="E30" s="30"/>
      <c r="F30" s="30"/>
      <c r="G30" s="30"/>
      <c r="H30" s="31"/>
      <c r="I30" s="30"/>
      <c r="J30" s="30"/>
      <c r="K30" s="30"/>
      <c r="L30" s="30">
        <v>1127868</v>
      </c>
      <c r="M30" s="30"/>
      <c r="N30" s="30"/>
      <c r="O30" s="30"/>
      <c r="P30" s="30"/>
      <c r="Q30" s="32">
        <f t="shared" si="0"/>
        <v>1127868</v>
      </c>
      <c r="R30" s="27">
        <f t="shared" si="1"/>
        <v>0</v>
      </c>
    </row>
    <row r="31" spans="1:18" ht="21" thickBot="1" x14ac:dyDescent="0.35">
      <c r="A31" s="54" t="s">
        <v>46</v>
      </c>
      <c r="B31" s="22">
        <v>3770</v>
      </c>
      <c r="C31" s="28">
        <v>945868</v>
      </c>
      <c r="D31" s="29">
        <f>+J31</f>
        <v>662108</v>
      </c>
      <c r="E31" s="30"/>
      <c r="F31" s="30"/>
      <c r="G31" s="30"/>
      <c r="H31" s="31"/>
      <c r="I31" s="30"/>
      <c r="J31" s="30">
        <v>662108</v>
      </c>
      <c r="K31" s="30"/>
      <c r="L31" s="30"/>
      <c r="M31" s="30"/>
      <c r="N31" s="30"/>
      <c r="O31" s="30"/>
      <c r="P31" s="30"/>
      <c r="Q31" s="32">
        <f t="shared" si="0"/>
        <v>662108</v>
      </c>
      <c r="R31" s="27">
        <f t="shared" si="1"/>
        <v>0</v>
      </c>
    </row>
    <row r="32" spans="1:18" ht="21" thickBot="1" x14ac:dyDescent="0.35">
      <c r="A32" s="54" t="s">
        <v>47</v>
      </c>
      <c r="B32" s="22">
        <v>1525</v>
      </c>
      <c r="C32" s="28">
        <v>15999050</v>
      </c>
      <c r="D32" s="29">
        <f>+H32</f>
        <v>11199335</v>
      </c>
      <c r="E32" s="30"/>
      <c r="F32" s="30"/>
      <c r="G32" s="30"/>
      <c r="H32" s="31">
        <v>11199335</v>
      </c>
      <c r="I32" s="30"/>
      <c r="J32" s="30"/>
      <c r="K32" s="30"/>
      <c r="L32" s="30"/>
      <c r="M32" s="30"/>
      <c r="N32" s="30"/>
      <c r="O32" s="30"/>
      <c r="P32" s="30"/>
      <c r="Q32" s="32">
        <f t="shared" ref="Q32:Q41" si="3">SUM(E32:P32)</f>
        <v>11199335</v>
      </c>
      <c r="R32" s="27">
        <f t="shared" si="1"/>
        <v>0</v>
      </c>
    </row>
    <row r="33" spans="1:18" ht="21" thickBot="1" x14ac:dyDescent="0.35">
      <c r="A33" s="54" t="s">
        <v>48</v>
      </c>
      <c r="B33" s="22">
        <v>2943</v>
      </c>
      <c r="C33" s="28">
        <v>5000000</v>
      </c>
      <c r="D33" s="29"/>
      <c r="E33" s="30"/>
      <c r="F33" s="30"/>
      <c r="G33" s="30"/>
      <c r="H33" s="31"/>
      <c r="I33" s="30"/>
      <c r="J33" s="30"/>
      <c r="K33" s="30"/>
      <c r="L33" s="30"/>
      <c r="M33" s="30"/>
      <c r="N33" s="30"/>
      <c r="O33" s="30"/>
      <c r="P33" s="30"/>
      <c r="Q33" s="32"/>
      <c r="R33" s="27"/>
    </row>
    <row r="34" spans="1:18" ht="21" thickBot="1" x14ac:dyDescent="0.35">
      <c r="A34" s="54" t="s">
        <v>49</v>
      </c>
      <c r="B34" s="22">
        <v>1897</v>
      </c>
      <c r="C34" s="28">
        <v>128077</v>
      </c>
      <c r="D34" s="29">
        <f>+H34</f>
        <v>128077</v>
      </c>
      <c r="E34" s="30"/>
      <c r="F34" s="30"/>
      <c r="G34" s="30"/>
      <c r="H34" s="31">
        <v>128077</v>
      </c>
      <c r="I34" s="30"/>
      <c r="J34" s="30"/>
      <c r="K34" s="30"/>
      <c r="L34" s="30"/>
      <c r="M34" s="30"/>
      <c r="N34" s="30"/>
      <c r="O34" s="30"/>
      <c r="P34" s="30"/>
      <c r="Q34" s="32">
        <f t="shared" si="3"/>
        <v>128077</v>
      </c>
      <c r="R34" s="27">
        <f t="shared" ref="R34:R41" si="4">+D34-Q34</f>
        <v>0</v>
      </c>
    </row>
    <row r="35" spans="1:18" ht="21" thickBot="1" x14ac:dyDescent="0.35">
      <c r="A35" s="54" t="s">
        <v>50</v>
      </c>
      <c r="B35" s="22">
        <v>1528</v>
      </c>
      <c r="C35" s="28">
        <v>20963886</v>
      </c>
      <c r="D35" s="29">
        <v>14674720</v>
      </c>
      <c r="E35" s="30"/>
      <c r="F35" s="30"/>
      <c r="G35" s="30">
        <v>14674720</v>
      </c>
      <c r="H35" s="31"/>
      <c r="I35" s="30"/>
      <c r="J35" s="30"/>
      <c r="K35" s="30"/>
      <c r="L35" s="30"/>
      <c r="M35" s="30"/>
      <c r="N35" s="30"/>
      <c r="O35" s="30"/>
      <c r="P35" s="30"/>
      <c r="Q35" s="32">
        <f t="shared" si="3"/>
        <v>14674720</v>
      </c>
      <c r="R35" s="27">
        <f t="shared" si="4"/>
        <v>0</v>
      </c>
    </row>
    <row r="36" spans="1:18" ht="21" thickBot="1" x14ac:dyDescent="0.35">
      <c r="A36" s="54" t="s">
        <v>51</v>
      </c>
      <c r="B36" s="22">
        <v>2047</v>
      </c>
      <c r="C36" s="28">
        <v>19914410</v>
      </c>
      <c r="D36" s="29">
        <f>+H36</f>
        <v>13940087</v>
      </c>
      <c r="E36" s="30"/>
      <c r="F36" s="30"/>
      <c r="G36" s="30"/>
      <c r="H36" s="31">
        <v>13940087</v>
      </c>
      <c r="I36" s="30"/>
      <c r="J36" s="30"/>
      <c r="K36" s="30"/>
      <c r="L36" s="30"/>
      <c r="M36" s="30"/>
      <c r="N36" s="30"/>
      <c r="O36" s="30"/>
      <c r="P36" s="30"/>
      <c r="Q36" s="32">
        <f t="shared" si="3"/>
        <v>13940087</v>
      </c>
      <c r="R36" s="27">
        <f t="shared" si="4"/>
        <v>0</v>
      </c>
    </row>
    <row r="37" spans="1:18" ht="21" thickBot="1" x14ac:dyDescent="0.35">
      <c r="A37" s="54" t="s">
        <v>52</v>
      </c>
      <c r="B37" s="22">
        <v>1527</v>
      </c>
      <c r="C37" s="28">
        <v>3391034</v>
      </c>
      <c r="D37" s="29">
        <v>2373723</v>
      </c>
      <c r="E37" s="30"/>
      <c r="F37" s="30"/>
      <c r="G37" s="30">
        <v>2373723</v>
      </c>
      <c r="H37" s="31"/>
      <c r="I37" s="30"/>
      <c r="J37" s="30"/>
      <c r="K37" s="30"/>
      <c r="L37" s="30"/>
      <c r="M37" s="30"/>
      <c r="N37" s="30"/>
      <c r="O37" s="30"/>
      <c r="P37" s="30"/>
      <c r="Q37" s="32">
        <f t="shared" si="3"/>
        <v>2373723</v>
      </c>
      <c r="R37" s="27">
        <f t="shared" si="4"/>
        <v>0</v>
      </c>
    </row>
    <row r="38" spans="1:18" ht="21" thickBot="1" x14ac:dyDescent="0.35">
      <c r="A38" s="54" t="s">
        <v>53</v>
      </c>
      <c r="B38" s="22">
        <v>3672</v>
      </c>
      <c r="C38" s="28">
        <v>3678363</v>
      </c>
      <c r="D38" s="29">
        <v>2575171</v>
      </c>
      <c r="E38" s="30"/>
      <c r="F38" s="30"/>
      <c r="G38" s="30"/>
      <c r="H38" s="31"/>
      <c r="I38" s="30"/>
      <c r="J38" s="30">
        <v>2574854</v>
      </c>
      <c r="K38" s="30"/>
      <c r="L38" s="30"/>
      <c r="M38" s="30"/>
      <c r="N38" s="30"/>
      <c r="O38" s="30"/>
      <c r="P38" s="30"/>
      <c r="Q38" s="32">
        <f t="shared" si="3"/>
        <v>2574854</v>
      </c>
      <c r="R38" s="27">
        <f t="shared" si="4"/>
        <v>317</v>
      </c>
    </row>
    <row r="39" spans="1:18" ht="21" thickBot="1" x14ac:dyDescent="0.35">
      <c r="A39" s="54" t="s">
        <v>54</v>
      </c>
      <c r="B39" s="22">
        <v>1594</v>
      </c>
      <c r="C39" s="28">
        <v>52691998</v>
      </c>
      <c r="D39" s="29">
        <v>36884399</v>
      </c>
      <c r="E39" s="30"/>
      <c r="F39" s="30"/>
      <c r="G39" s="30">
        <v>36884399</v>
      </c>
      <c r="H39" s="31"/>
      <c r="I39" s="30"/>
      <c r="J39" s="30"/>
      <c r="K39" s="30"/>
      <c r="L39" s="30"/>
      <c r="M39" s="30"/>
      <c r="N39" s="30"/>
      <c r="O39" s="30"/>
      <c r="P39" s="30"/>
      <c r="Q39" s="32">
        <f t="shared" si="3"/>
        <v>36884399</v>
      </c>
      <c r="R39" s="27">
        <f t="shared" si="4"/>
        <v>0</v>
      </c>
    </row>
    <row r="40" spans="1:18" ht="21" thickBot="1" x14ac:dyDescent="0.35">
      <c r="A40" s="54" t="s">
        <v>55</v>
      </c>
      <c r="B40" s="22"/>
      <c r="C40" s="28"/>
      <c r="D40" s="29">
        <v>1000000</v>
      </c>
      <c r="E40" s="30"/>
      <c r="F40" s="30"/>
      <c r="G40" s="30">
        <v>1000000</v>
      </c>
      <c r="H40" s="31"/>
      <c r="I40" s="30"/>
      <c r="J40" s="30"/>
      <c r="K40" s="30"/>
      <c r="L40" s="30"/>
      <c r="M40" s="30"/>
      <c r="N40" s="30"/>
      <c r="O40" s="30"/>
      <c r="P40" s="30"/>
      <c r="Q40" s="32">
        <f t="shared" si="3"/>
        <v>1000000</v>
      </c>
      <c r="R40" s="27"/>
    </row>
    <row r="41" spans="1:18" ht="21" thickBot="1" x14ac:dyDescent="0.35">
      <c r="A41" s="54" t="s">
        <v>56</v>
      </c>
      <c r="B41" s="22" t="s">
        <v>30</v>
      </c>
      <c r="C41" s="28"/>
      <c r="D41" s="29">
        <f>+H41+J41+M41</f>
        <v>51815770</v>
      </c>
      <c r="E41" s="30"/>
      <c r="F41" s="30"/>
      <c r="G41" s="30"/>
      <c r="H41" s="31">
        <f>7893799+9120026</f>
        <v>17013825</v>
      </c>
      <c r="I41" s="30"/>
      <c r="J41" s="30">
        <f>8125628+9393895</f>
        <v>17519523</v>
      </c>
      <c r="K41" s="30"/>
      <c r="L41" s="30"/>
      <c r="M41" s="30">
        <f>8018418+9264004</f>
        <v>17282422</v>
      </c>
      <c r="N41" s="30"/>
      <c r="O41" s="30"/>
      <c r="P41" s="30"/>
      <c r="Q41" s="32">
        <f t="shared" si="3"/>
        <v>51815770</v>
      </c>
      <c r="R41" s="27">
        <f t="shared" si="4"/>
        <v>0</v>
      </c>
    </row>
    <row r="42" spans="1:18" ht="21" thickBot="1" x14ac:dyDescent="0.3">
      <c r="A42" s="55" t="s">
        <v>57</v>
      </c>
      <c r="B42" s="37"/>
      <c r="C42" s="38">
        <f t="shared" ref="C42:R42" si="5">SUM(C15:C41)</f>
        <v>943745479</v>
      </c>
      <c r="D42" s="39">
        <f t="shared" si="5"/>
        <v>738643521.89999998</v>
      </c>
      <c r="E42" s="40">
        <f t="shared" si="5"/>
        <v>56090351</v>
      </c>
      <c r="F42" s="40">
        <f t="shared" si="5"/>
        <v>56090351</v>
      </c>
      <c r="G42" s="40">
        <f t="shared" si="5"/>
        <v>111023193</v>
      </c>
      <c r="H42" s="40">
        <f t="shared" si="5"/>
        <v>136418770.90000001</v>
      </c>
      <c r="I42" s="40">
        <f t="shared" si="5"/>
        <v>56090351</v>
      </c>
      <c r="J42" s="40">
        <f t="shared" si="5"/>
        <v>113168009</v>
      </c>
      <c r="K42" s="40">
        <f t="shared" si="5"/>
        <v>55745602</v>
      </c>
      <c r="L42" s="40">
        <f t="shared" si="5"/>
        <v>77944093</v>
      </c>
      <c r="M42" s="40">
        <f t="shared" si="5"/>
        <v>73328136</v>
      </c>
      <c r="N42" s="40">
        <f t="shared" si="5"/>
        <v>0</v>
      </c>
      <c r="O42" s="40">
        <f t="shared" si="5"/>
        <v>0</v>
      </c>
      <c r="P42" s="40">
        <f t="shared" si="5"/>
        <v>0</v>
      </c>
      <c r="Q42" s="40">
        <f t="shared" si="5"/>
        <v>735898856.89999998</v>
      </c>
      <c r="R42" s="40">
        <f t="shared" si="5"/>
        <v>2744665</v>
      </c>
    </row>
    <row r="43" spans="1:18" ht="20.25" x14ac:dyDescent="0.3">
      <c r="A43" s="41"/>
      <c r="B43" s="41"/>
      <c r="C43" s="36"/>
      <c r="D43" s="41"/>
      <c r="E43" s="41"/>
      <c r="F43" s="41"/>
      <c r="G43" s="41"/>
      <c r="H43" s="42"/>
      <c r="I43" s="41"/>
      <c r="J43" s="42"/>
      <c r="K43" s="41"/>
      <c r="L43" s="41"/>
      <c r="M43" s="41"/>
      <c r="N43" s="41"/>
      <c r="O43" s="41"/>
      <c r="P43" s="41"/>
      <c r="Q43" s="43"/>
      <c r="R43" s="43"/>
    </row>
    <row r="44" spans="1:18" ht="20.25" x14ac:dyDescent="0.3">
      <c r="A44" s="41"/>
      <c r="B44" s="41"/>
      <c r="C44" s="36"/>
      <c r="D44" s="44"/>
      <c r="E44" s="41"/>
      <c r="F44" s="44"/>
      <c r="G44" s="44"/>
      <c r="H44" s="41"/>
      <c r="I44" s="41"/>
      <c r="J44" s="41"/>
      <c r="K44" s="41"/>
      <c r="L44" s="41"/>
      <c r="M44" s="41"/>
      <c r="N44" s="41"/>
      <c r="O44" s="41"/>
      <c r="P44" s="41"/>
      <c r="Q44" s="43"/>
      <c r="R44" s="43"/>
    </row>
    <row r="45" spans="1:18" ht="21" thickBot="1" x14ac:dyDescent="0.35">
      <c r="A45" s="41"/>
      <c r="B45" s="41"/>
      <c r="C45" s="36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3"/>
      <c r="R45" s="43"/>
    </row>
    <row r="46" spans="1:18" ht="20.25" x14ac:dyDescent="0.3">
      <c r="A46" s="45"/>
      <c r="B46" s="46"/>
      <c r="C46" s="47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8"/>
      <c r="R46" s="49"/>
    </row>
    <row r="47" spans="1:18" ht="20.25" x14ac:dyDescent="0.3">
      <c r="A47" s="57" t="s">
        <v>58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9"/>
    </row>
    <row r="48" spans="1:18" ht="20.25" x14ac:dyDescent="0.3">
      <c r="A48" s="57" t="s">
        <v>59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9"/>
    </row>
    <row r="49" spans="1:18" ht="20.25" x14ac:dyDescent="0.3">
      <c r="A49" s="57" t="s">
        <v>60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9"/>
    </row>
    <row r="50" spans="1:18" ht="21" thickBot="1" x14ac:dyDescent="0.35">
      <c r="A50" s="50"/>
      <c r="B50" s="51"/>
      <c r="C50" s="52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3"/>
    </row>
  </sheetData>
  <mergeCells count="4">
    <mergeCell ref="C6:R6"/>
    <mergeCell ref="A47:R47"/>
    <mergeCell ref="A48:R48"/>
    <mergeCell ref="A49:R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2019-10-01T14:44:14Z</dcterms:created>
  <dcterms:modified xsi:type="dcterms:W3CDTF">2019-10-03T11:45:11Z</dcterms:modified>
</cp:coreProperties>
</file>